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8790" yWindow="3300" windowWidth="7450" windowHeight="4910" firstSheet="4" activeTab="6"/>
  </bookViews>
  <sheets>
    <sheet name="RQM33" sheetId="6" state="hidden" r:id="rId1"/>
    <sheet name="RQM3 for Printing" sheetId="20" state="hidden" r:id="rId2"/>
    <sheet name="RQM2 revised for Printing" sheetId="19" state="hidden" r:id="rId3"/>
    <sheet name="RQM1 for Printing" sheetId="18" state="hidden" r:id="rId4"/>
    <sheet name="RQM12" sheetId="31" r:id="rId5"/>
    <sheet name="RQM11" sheetId="29" r:id="rId6"/>
    <sheet name="RQM10" sheetId="23" r:id="rId7"/>
    <sheet name="RQM9" sheetId="27" r:id="rId8"/>
    <sheet name="RQM8 OrMin Proposals" sheetId="25" state="hidden" r:id="rId9"/>
    <sheet name="RQM8" sheetId="26" r:id="rId10"/>
    <sheet name="RQM7" sheetId="24" r:id="rId11"/>
    <sheet name="RQM6" sheetId="28" r:id="rId12"/>
    <sheet name="RQM5" sheetId="12" r:id="rId13"/>
    <sheet name="RQM4" sheetId="9" r:id="rId14"/>
    <sheet name="RQM3" sheetId="10" r:id="rId15"/>
    <sheet name="RQM2" sheetId="7" state="hidden" r:id="rId16"/>
    <sheet name="RQM2 revised" sheetId="11" r:id="rId17"/>
    <sheet name="RQM1" sheetId="1" r:id="rId18"/>
    <sheet name="RQM34" sheetId="13" state="hidden" r:id="rId19"/>
    <sheet name="RQM35" sheetId="14" state="hidden" r:id="rId20"/>
    <sheet name="RQM36" sheetId="16" state="hidden" r:id="rId21"/>
    <sheet name="RQM37" sheetId="17" state="hidden" r:id="rId22"/>
    <sheet name="Sum" sheetId="21" r:id="rId23"/>
    <sheet name="RQM38" sheetId="15" state="hidden" r:id="rId24"/>
    <sheet name="TWSP" sheetId="4" state="hidden" r:id="rId25"/>
    <sheet name="Omni 021821 - May notes" sheetId="3" state="hidden" r:id="rId26"/>
    <sheet name="TWSP (Cost 2020)" sheetId="8" state="hidden" r:id="rId27"/>
    <sheet name="CACW" sheetId="5" r:id="rId28"/>
    <sheet name="Sum2" sheetId="22" r:id="rId29"/>
    <sheet name="Sheet1" sheetId="30" r:id="rId30"/>
    <sheet name="Sheet2" sheetId="32" r:id="rId31"/>
  </sheets>
  <externalReferences>
    <externalReference r:id="rId32"/>
    <externalReference r:id="rId33"/>
    <externalReference r:id="rId34"/>
    <externalReference r:id="rId35"/>
    <externalReference r:id="rId36"/>
    <externalReference r:id="rId37"/>
  </externalReferences>
  <definedNames>
    <definedName name="_c" localSheetId="5" hidden="1">Table1</definedName>
    <definedName name="_c" localSheetId="4" hidden="1">Table1</definedName>
    <definedName name="_c" localSheetId="11" hidden="1">Table1</definedName>
    <definedName name="_c" hidden="1">Table1</definedName>
    <definedName name="_xlnm._FilterDatabase" localSheetId="27" hidden="1">CACW!$A$6:$N$101</definedName>
    <definedName name="_xlnm._FilterDatabase" localSheetId="25" hidden="1">'Omni 021821 - May notes'!$A$8:$U$8</definedName>
    <definedName name="_xlnm._FilterDatabase" localSheetId="17" hidden="1">'RQM1'!$A$10:$Z$121</definedName>
    <definedName name="_xlnm._FilterDatabase" localSheetId="3" hidden="1">'RQM1 for Printing'!$A$7:$X$115</definedName>
    <definedName name="_xlnm._FilterDatabase" localSheetId="6" hidden="1">'RQM10'!$A$10:$Z$168</definedName>
    <definedName name="_xlnm._FilterDatabase" localSheetId="5" hidden="1">'RQM11'!$A$10:$Z$29</definedName>
    <definedName name="_xlnm._FilterDatabase" localSheetId="4" hidden="1">'RQM12'!$A$10:$Z$20</definedName>
    <definedName name="_xlnm._FilterDatabase" localSheetId="15" hidden="1">'RQM2'!$A$10:$Z$227</definedName>
    <definedName name="_xlnm._FilterDatabase" localSheetId="16" hidden="1">'RQM2 revised'!$B$9:$J$225</definedName>
    <definedName name="_xlnm._FilterDatabase" localSheetId="2" hidden="1">'RQM2 revised for Printing'!$B$5:$H$220</definedName>
    <definedName name="_xlnm._FilterDatabase" localSheetId="14" hidden="1">'RQM3'!$A$10:$Z$34</definedName>
    <definedName name="_xlnm._FilterDatabase" localSheetId="1" hidden="1">'RQM3 for Printing'!$A$6:$Y$27</definedName>
    <definedName name="_xlnm._FilterDatabase" localSheetId="0" hidden="1">'RQM33'!$A$10:$Z$14</definedName>
    <definedName name="_xlnm._FilterDatabase" localSheetId="18" hidden="1">'RQM34'!$A$10:$Z$57</definedName>
    <definedName name="_xlnm._FilterDatabase" localSheetId="19" hidden="1">'RQM35'!$A$10:$Z$40</definedName>
    <definedName name="_xlnm._FilterDatabase" localSheetId="20" hidden="1">'RQM36'!$A$10:$Z$85</definedName>
    <definedName name="_xlnm._FilterDatabase" localSheetId="21" hidden="1">'RQM37'!$A$10:$Z$31</definedName>
    <definedName name="_xlnm._FilterDatabase" localSheetId="23" hidden="1">'RQM38'!$A$10:$Z$42</definedName>
    <definedName name="_xlnm._FilterDatabase" localSheetId="13" hidden="1">'RQM4'!$A$10:$Z$17</definedName>
    <definedName name="_xlnm._FilterDatabase" localSheetId="12" hidden="1">'RQM5'!$A$10:$Z$17</definedName>
    <definedName name="_xlnm._FilterDatabase" localSheetId="11" hidden="1">'RQM6'!$A$10:$Z$25</definedName>
    <definedName name="_xlnm._FilterDatabase" localSheetId="10" hidden="1">'RQM7'!$A$10:$Z$41</definedName>
    <definedName name="_xlnm._FilterDatabase" localSheetId="9" hidden="1">'RQM8'!$A$10:$Z$16</definedName>
    <definedName name="_xlnm._FilterDatabase" localSheetId="8" hidden="1">'RQM8 OrMin Proposals'!$A$10:$Z$39</definedName>
    <definedName name="_xlnm._FilterDatabase" localSheetId="7" hidden="1">'RQM9'!$A$10:$Z$21</definedName>
    <definedName name="_xlnm._FilterDatabase" localSheetId="24" hidden="1">TWSP!$A$5:$P$324</definedName>
    <definedName name="_xlnm._FilterDatabase" localSheetId="26" hidden="1">'TWSP (Cost 2020)'!$A$5:$P$324</definedName>
    <definedName name="_xlcn.WorksheetConnection_FreeTrainingData_workingfile_updatedNAF_TRremained_28May2018.xlsxTable1" localSheetId="5" hidden="1">Table1</definedName>
    <definedName name="_xlcn.WorksheetConnection_FreeTrainingData_workingfile_updatedNAF_TRremained_28May2018.xlsxTable1" localSheetId="4" hidden="1">Table1</definedName>
    <definedName name="_xlcn.WorksheetConnection_FreeTrainingData_workingfile_updatedNAF_TRremained_28May2018.xlsxTable1" localSheetId="11" hidden="1">Table1</definedName>
    <definedName name="_xlcn.WorksheetConnection_FreeTrainingData_workingfile_updatedNAF_TRremained_28May2018.xlsxTable1" hidden="1">Table1</definedName>
    <definedName name="_xlcn.WorksheetConnection_FreeTrainingData_workingfile_updatedNAF_TRremained_28May2018.xlsxTable11" localSheetId="5" hidden="1">Table1</definedName>
    <definedName name="_xlcn.WorksheetConnection_FreeTrainingData_workingfile_updatedNAF_TRremained_28May2018.xlsxTable11" localSheetId="4" hidden="1">Table1</definedName>
    <definedName name="_xlcn.WorksheetConnection_FreeTrainingData_workingfile_updatedNAF_TRremained_28May2018.xlsxTable11" localSheetId="11" hidden="1">Table1</definedName>
    <definedName name="_xlcn.WorksheetConnection_FreeTrainingData_workingfile_updatedNAF_TRremained_28May2018.xlsxTable11" hidden="1">Table1</definedName>
    <definedName name="_xlcn.WorksheetConnection_T5_Details_JultoDec2018A6AB21461" hidden="1">'[1]T5_Details_Jul to Dec 2018'!$A$6:$AB$2146</definedName>
    <definedName name="_xlcn.WorksheetConnection_T5_DetailsB7AF21751" localSheetId="25">#REF!</definedName>
    <definedName name="_xlcn.WorksheetConnection_T5_DetailsB7AF21751" localSheetId="3">#REF!</definedName>
    <definedName name="_xlcn.WorksheetConnection_T5_DetailsB7AF21751" localSheetId="6">#REF!</definedName>
    <definedName name="_xlcn.WorksheetConnection_T5_DetailsB7AF21751" localSheetId="5">#REF!</definedName>
    <definedName name="_xlcn.WorksheetConnection_T5_DetailsB7AF21751" localSheetId="4">#REF!</definedName>
    <definedName name="_xlcn.WorksheetConnection_T5_DetailsB7AF21751" localSheetId="15">#REF!</definedName>
    <definedName name="_xlcn.WorksheetConnection_T5_DetailsB7AF21751" localSheetId="16">#REF!</definedName>
    <definedName name="_xlcn.WorksheetConnection_T5_DetailsB7AF21751" localSheetId="2">#REF!</definedName>
    <definedName name="_xlcn.WorksheetConnection_T5_DetailsB7AF21751" localSheetId="14">#REF!</definedName>
    <definedName name="_xlcn.WorksheetConnection_T5_DetailsB7AF21751" localSheetId="1">#REF!</definedName>
    <definedName name="_xlcn.WorksheetConnection_T5_DetailsB7AF21751" localSheetId="0">#REF!</definedName>
    <definedName name="_xlcn.WorksheetConnection_T5_DetailsB7AF21751" localSheetId="18">#REF!</definedName>
    <definedName name="_xlcn.WorksheetConnection_T5_DetailsB7AF21751" localSheetId="19">#REF!</definedName>
    <definedName name="_xlcn.WorksheetConnection_T5_DetailsB7AF21751" localSheetId="20">#REF!</definedName>
    <definedName name="_xlcn.WorksheetConnection_T5_DetailsB7AF21751" localSheetId="21">#REF!</definedName>
    <definedName name="_xlcn.WorksheetConnection_T5_DetailsB7AF21751" localSheetId="23">#REF!</definedName>
    <definedName name="_xlcn.WorksheetConnection_T5_DetailsB7AF21751" localSheetId="13">#REF!</definedName>
    <definedName name="_xlcn.WorksheetConnection_T5_DetailsB7AF21751" localSheetId="12">#REF!</definedName>
    <definedName name="_xlcn.WorksheetConnection_T5_DetailsB7AF21751" localSheetId="11">#REF!</definedName>
    <definedName name="_xlcn.WorksheetConnection_T5_DetailsB7AF21751" localSheetId="10">#REF!</definedName>
    <definedName name="_xlcn.WorksheetConnection_T5_DetailsB7AF21751" localSheetId="9">#REF!</definedName>
    <definedName name="_xlcn.WorksheetConnection_T5_DetailsB7AF21751" localSheetId="8">#REF!</definedName>
    <definedName name="_xlcn.WorksheetConnection_T5_DetailsB7AF21751" localSheetId="7">#REF!</definedName>
    <definedName name="_xlcn.WorksheetConnection_T5_DetailsB7AF21751">#REF!</definedName>
    <definedName name="a" localSheetId="25">#REF!</definedName>
    <definedName name="a" localSheetId="3">#REF!</definedName>
    <definedName name="a" localSheetId="6">#REF!</definedName>
    <definedName name="a" localSheetId="5">#REF!</definedName>
    <definedName name="a" localSheetId="4">#REF!</definedName>
    <definedName name="a" localSheetId="15">#REF!</definedName>
    <definedName name="a" localSheetId="16">#REF!</definedName>
    <definedName name="a" localSheetId="2">#REF!</definedName>
    <definedName name="a" localSheetId="14">#REF!</definedName>
    <definedName name="a" localSheetId="1">#REF!</definedName>
    <definedName name="a" localSheetId="0">#REF!</definedName>
    <definedName name="a" localSheetId="18">#REF!</definedName>
    <definedName name="a" localSheetId="19">#REF!</definedName>
    <definedName name="a" localSheetId="20">#REF!</definedName>
    <definedName name="a" localSheetId="21">#REF!</definedName>
    <definedName name="a" localSheetId="23">#REF!</definedName>
    <definedName name="a" localSheetId="13">#REF!</definedName>
    <definedName name="a" localSheetId="12">#REF!</definedName>
    <definedName name="a" localSheetId="11">#REF!</definedName>
    <definedName name="a" localSheetId="10">#REF!</definedName>
    <definedName name="a" localSheetId="9">#REF!</definedName>
    <definedName name="a" localSheetId="8">#REF!</definedName>
    <definedName name="a" localSheetId="7">#REF!</definedName>
    <definedName name="a">#REF!</definedName>
    <definedName name="aa" localSheetId="25">#REF!</definedName>
    <definedName name="aa" localSheetId="3">#REF!</definedName>
    <definedName name="aa" localSheetId="6">#REF!</definedName>
    <definedName name="aa" localSheetId="5">#REF!</definedName>
    <definedName name="aa" localSheetId="4">#REF!</definedName>
    <definedName name="aa" localSheetId="15">#REF!</definedName>
    <definedName name="aa" localSheetId="16">#REF!</definedName>
    <definedName name="aa" localSheetId="2">#REF!</definedName>
    <definedName name="aa" localSheetId="14">#REF!</definedName>
    <definedName name="aa" localSheetId="1">#REF!</definedName>
    <definedName name="aa" localSheetId="0">#REF!</definedName>
    <definedName name="aa" localSheetId="18">#REF!</definedName>
    <definedName name="aa" localSheetId="19">#REF!</definedName>
    <definedName name="aa" localSheetId="20">#REF!</definedName>
    <definedName name="aa" localSheetId="21">#REF!</definedName>
    <definedName name="aa" localSheetId="23">#REF!</definedName>
    <definedName name="aa" localSheetId="13">#REF!</definedName>
    <definedName name="aa" localSheetId="12">#REF!</definedName>
    <definedName name="aa" localSheetId="11">#REF!</definedName>
    <definedName name="aa" localSheetId="10">#REF!</definedName>
    <definedName name="aa" localSheetId="9">#REF!</definedName>
    <definedName name="aa" localSheetId="8">#REF!</definedName>
    <definedName name="aa" localSheetId="7">#REF!</definedName>
    <definedName name="aa">#REF!</definedName>
    <definedName name="abg"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g"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g"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g"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tk"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tk"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tk"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tk"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bv" localSheetId="25">#REF!</definedName>
    <definedName name="abv" localSheetId="3">#REF!</definedName>
    <definedName name="abv" localSheetId="6">#REF!</definedName>
    <definedName name="abv" localSheetId="5">#REF!</definedName>
    <definedName name="abv" localSheetId="4">#REF!</definedName>
    <definedName name="abv" localSheetId="15">#REF!</definedName>
    <definedName name="abv" localSheetId="16">#REF!</definedName>
    <definedName name="abv" localSheetId="2">#REF!</definedName>
    <definedName name="abv" localSheetId="14">#REF!</definedName>
    <definedName name="abv" localSheetId="1">#REF!</definedName>
    <definedName name="abv" localSheetId="0">#REF!</definedName>
    <definedName name="abv" localSheetId="18">#REF!</definedName>
    <definedName name="abv" localSheetId="19">#REF!</definedName>
    <definedName name="abv" localSheetId="20">#REF!</definedName>
    <definedName name="abv" localSheetId="21">#REF!</definedName>
    <definedName name="abv" localSheetId="23">#REF!</definedName>
    <definedName name="abv" localSheetId="13">#REF!</definedName>
    <definedName name="abv" localSheetId="12">#REF!</definedName>
    <definedName name="abv" localSheetId="11">#REF!</definedName>
    <definedName name="abv" localSheetId="10">#REF!</definedName>
    <definedName name="abv" localSheetId="9">#REF!</definedName>
    <definedName name="abv" localSheetId="8">#REF!</definedName>
    <definedName name="abv" localSheetId="7">#REF!</definedName>
    <definedName name="abv">#REF!</definedName>
    <definedName name="al" localSheetId="25">#REF!</definedName>
    <definedName name="al" localSheetId="3">#REF!</definedName>
    <definedName name="al" localSheetId="6">#REF!</definedName>
    <definedName name="al" localSheetId="5">#REF!</definedName>
    <definedName name="al" localSheetId="4">#REF!</definedName>
    <definedName name="al" localSheetId="15">#REF!</definedName>
    <definedName name="al" localSheetId="16">#REF!</definedName>
    <definedName name="al" localSheetId="2">#REF!</definedName>
    <definedName name="al" localSheetId="14">#REF!</definedName>
    <definedName name="al" localSheetId="1">#REF!</definedName>
    <definedName name="al" localSheetId="0">#REF!</definedName>
    <definedName name="al" localSheetId="18">#REF!</definedName>
    <definedName name="al" localSheetId="19">#REF!</definedName>
    <definedName name="al" localSheetId="20">#REF!</definedName>
    <definedName name="al" localSheetId="21">#REF!</definedName>
    <definedName name="al" localSheetId="23">#REF!</definedName>
    <definedName name="al" localSheetId="13">#REF!</definedName>
    <definedName name="al" localSheetId="12">#REF!</definedName>
    <definedName name="al" localSheetId="11">#REF!</definedName>
    <definedName name="al" localSheetId="10">#REF!</definedName>
    <definedName name="al" localSheetId="9">#REF!</definedName>
    <definedName name="al" localSheetId="8">#REF!</definedName>
    <definedName name="al" localSheetId="7">#REF!</definedName>
    <definedName name="al">#REF!</definedName>
    <definedName name="applr" localSheetId="25">#REF!</definedName>
    <definedName name="applr" localSheetId="3">#REF!</definedName>
    <definedName name="applr" localSheetId="6">#REF!</definedName>
    <definedName name="applr" localSheetId="5">#REF!</definedName>
    <definedName name="applr" localSheetId="4">#REF!</definedName>
    <definedName name="applr" localSheetId="15">#REF!</definedName>
    <definedName name="applr" localSheetId="16">#REF!</definedName>
    <definedName name="applr" localSheetId="2">#REF!</definedName>
    <definedName name="applr" localSheetId="14">#REF!</definedName>
    <definedName name="applr" localSheetId="1">#REF!</definedName>
    <definedName name="applr" localSheetId="0">#REF!</definedName>
    <definedName name="applr" localSheetId="18">#REF!</definedName>
    <definedName name="applr" localSheetId="19">#REF!</definedName>
    <definedName name="applr" localSheetId="20">#REF!</definedName>
    <definedName name="applr" localSheetId="21">#REF!</definedName>
    <definedName name="applr" localSheetId="23">#REF!</definedName>
    <definedName name="applr" localSheetId="13">#REF!</definedName>
    <definedName name="applr" localSheetId="12">#REF!</definedName>
    <definedName name="applr" localSheetId="11">#REF!</definedName>
    <definedName name="applr" localSheetId="10">#REF!</definedName>
    <definedName name="applr" localSheetId="9">#REF!</definedName>
    <definedName name="applr" localSheetId="8">#REF!</definedName>
    <definedName name="applr" localSheetId="7">#REF!</definedName>
    <definedName name="applr">#REF!</definedName>
    <definedName name="asdfghj" localSheetId="25">#REF!</definedName>
    <definedName name="asdfghj" localSheetId="3">#REF!</definedName>
    <definedName name="asdfghj" localSheetId="6">#REF!</definedName>
    <definedName name="asdfghj" localSheetId="5">#REF!</definedName>
    <definedName name="asdfghj" localSheetId="4">#REF!</definedName>
    <definedName name="asdfghj" localSheetId="15">#REF!</definedName>
    <definedName name="asdfghj" localSheetId="16">#REF!</definedName>
    <definedName name="asdfghj" localSheetId="2">#REF!</definedName>
    <definedName name="asdfghj" localSheetId="14">#REF!</definedName>
    <definedName name="asdfghj" localSheetId="1">#REF!</definedName>
    <definedName name="asdfghj" localSheetId="0">#REF!</definedName>
    <definedName name="asdfghj" localSheetId="18">#REF!</definedName>
    <definedName name="asdfghj" localSheetId="19">#REF!</definedName>
    <definedName name="asdfghj" localSheetId="20">#REF!</definedName>
    <definedName name="asdfghj" localSheetId="21">#REF!</definedName>
    <definedName name="asdfghj" localSheetId="23">#REF!</definedName>
    <definedName name="asdfghj" localSheetId="13">#REF!</definedName>
    <definedName name="asdfghj" localSheetId="12">#REF!</definedName>
    <definedName name="asdfghj" localSheetId="11">#REF!</definedName>
    <definedName name="asdfghj" localSheetId="10">#REF!</definedName>
    <definedName name="asdfghj" localSheetId="9">#REF!</definedName>
    <definedName name="asdfghj" localSheetId="8">#REF!</definedName>
    <definedName name="asdfghj" localSheetId="7">#REF!</definedName>
    <definedName name="asdfghj">#REF!</definedName>
    <definedName name="ayak" localSheetId="25">#REF!</definedName>
    <definedName name="ayak" localSheetId="3">#REF!</definedName>
    <definedName name="ayak" localSheetId="6">#REF!</definedName>
    <definedName name="ayak" localSheetId="5">#REF!</definedName>
    <definedName name="ayak" localSheetId="4">#REF!</definedName>
    <definedName name="ayak" localSheetId="15">#REF!</definedName>
    <definedName name="ayak" localSheetId="16">#REF!</definedName>
    <definedName name="ayak" localSheetId="2">#REF!</definedName>
    <definedName name="ayak" localSheetId="14">#REF!</definedName>
    <definedName name="ayak" localSheetId="1">#REF!</definedName>
    <definedName name="ayak" localSheetId="0">#REF!</definedName>
    <definedName name="ayak" localSheetId="18">#REF!</definedName>
    <definedName name="ayak" localSheetId="19">#REF!</definedName>
    <definedName name="ayak" localSheetId="20">#REF!</definedName>
    <definedName name="ayak" localSheetId="21">#REF!</definedName>
    <definedName name="ayak" localSheetId="23">#REF!</definedName>
    <definedName name="ayak" localSheetId="13">#REF!</definedName>
    <definedName name="ayak" localSheetId="12">#REF!</definedName>
    <definedName name="ayak" localSheetId="11">#REF!</definedName>
    <definedName name="ayak" localSheetId="10">#REF!</definedName>
    <definedName name="ayak" localSheetId="9">#REF!</definedName>
    <definedName name="ayak" localSheetId="8">#REF!</definedName>
    <definedName name="ayak" localSheetId="7">#REF!</definedName>
    <definedName name="ayak">#REF!</definedName>
    <definedName name="b" localSheetId="25">#REF!</definedName>
    <definedName name="b" localSheetId="3">#REF!</definedName>
    <definedName name="b" localSheetId="6">#REF!</definedName>
    <definedName name="b" localSheetId="5">#REF!</definedName>
    <definedName name="b" localSheetId="4">#REF!</definedName>
    <definedName name="b" localSheetId="15">#REF!</definedName>
    <definedName name="b" localSheetId="16">#REF!</definedName>
    <definedName name="b" localSheetId="2">#REF!</definedName>
    <definedName name="b" localSheetId="14">#REF!</definedName>
    <definedName name="b" localSheetId="1">#REF!</definedName>
    <definedName name="b" localSheetId="0">#REF!</definedName>
    <definedName name="b" localSheetId="18">#REF!</definedName>
    <definedName name="b" localSheetId="19">#REF!</definedName>
    <definedName name="b" localSheetId="20">#REF!</definedName>
    <definedName name="b" localSheetId="21">#REF!</definedName>
    <definedName name="b" localSheetId="23">#REF!</definedName>
    <definedName name="b" localSheetId="13">#REF!</definedName>
    <definedName name="b" localSheetId="12">#REF!</definedName>
    <definedName name="b" localSheetId="11">#REF!</definedName>
    <definedName name="b" localSheetId="10">#REF!</definedName>
    <definedName name="b" localSheetId="9">#REF!</definedName>
    <definedName name="b" localSheetId="8">#REF!</definedName>
    <definedName name="b" localSheetId="7">#REF!</definedName>
    <definedName name="b">#REF!</definedName>
    <definedName name="bar" localSheetId="25">#REF!</definedName>
    <definedName name="bar" localSheetId="3">#REF!</definedName>
    <definedName name="bar" localSheetId="6">#REF!</definedName>
    <definedName name="bar" localSheetId="5">#REF!</definedName>
    <definedName name="bar" localSheetId="4">#REF!</definedName>
    <definedName name="bar" localSheetId="15">#REF!</definedName>
    <definedName name="bar" localSheetId="16">#REF!</definedName>
    <definedName name="bar" localSheetId="2">#REF!</definedName>
    <definedName name="bar" localSheetId="14">#REF!</definedName>
    <definedName name="bar" localSheetId="1">#REF!</definedName>
    <definedName name="bar" localSheetId="0">#REF!</definedName>
    <definedName name="bar" localSheetId="18">#REF!</definedName>
    <definedName name="bar" localSheetId="19">#REF!</definedName>
    <definedName name="bar" localSheetId="20">#REF!</definedName>
    <definedName name="bar" localSheetId="21">#REF!</definedName>
    <definedName name="bar" localSheetId="23">#REF!</definedName>
    <definedName name="bar" localSheetId="13">#REF!</definedName>
    <definedName name="bar" localSheetId="12">#REF!</definedName>
    <definedName name="bar" localSheetId="11">#REF!</definedName>
    <definedName name="bar" localSheetId="10">#REF!</definedName>
    <definedName name="bar" localSheetId="9">#REF!</definedName>
    <definedName name="bar" localSheetId="8">#REF!</definedName>
    <definedName name="bar" localSheetId="7">#REF!</definedName>
    <definedName name="bar">#REF!</definedName>
    <definedName name="batangas" localSheetId="25">#REF!</definedName>
    <definedName name="batangas" localSheetId="3">#REF!</definedName>
    <definedName name="batangas" localSheetId="6">#REF!</definedName>
    <definedName name="batangas" localSheetId="5">#REF!</definedName>
    <definedName name="batangas" localSheetId="4">#REF!</definedName>
    <definedName name="batangas" localSheetId="15">#REF!</definedName>
    <definedName name="batangas" localSheetId="16">#REF!</definedName>
    <definedName name="batangas" localSheetId="2">#REF!</definedName>
    <definedName name="batangas" localSheetId="14">#REF!</definedName>
    <definedName name="batangas" localSheetId="1">#REF!</definedName>
    <definedName name="batangas" localSheetId="0">#REF!</definedName>
    <definedName name="batangas" localSheetId="18">#REF!</definedName>
    <definedName name="batangas" localSheetId="19">#REF!</definedName>
    <definedName name="batangas" localSheetId="20">#REF!</definedName>
    <definedName name="batangas" localSheetId="21">#REF!</definedName>
    <definedName name="batangas" localSheetId="23">#REF!</definedName>
    <definedName name="batangas" localSheetId="13">#REF!</definedName>
    <definedName name="batangas" localSheetId="12">#REF!</definedName>
    <definedName name="batangas" localSheetId="11">#REF!</definedName>
    <definedName name="batangas" localSheetId="10">#REF!</definedName>
    <definedName name="batangas" localSheetId="9">#REF!</definedName>
    <definedName name="batangas" localSheetId="8">#REF!</definedName>
    <definedName name="batangas" localSheetId="7">#REF!</definedName>
    <definedName name="batangas">#REF!</definedName>
    <definedName name="bbbbb" localSheetId="25">#REF!</definedName>
    <definedName name="bbbbb" localSheetId="3">#REF!</definedName>
    <definedName name="bbbbb" localSheetId="6">#REF!</definedName>
    <definedName name="bbbbb" localSheetId="5">#REF!</definedName>
    <definedName name="bbbbb" localSheetId="4">#REF!</definedName>
    <definedName name="bbbbb" localSheetId="15">#REF!</definedName>
    <definedName name="bbbbb" localSheetId="16">#REF!</definedName>
    <definedName name="bbbbb" localSheetId="2">#REF!</definedName>
    <definedName name="bbbbb" localSheetId="14">#REF!</definedName>
    <definedName name="bbbbb" localSheetId="1">#REF!</definedName>
    <definedName name="bbbbb" localSheetId="0">#REF!</definedName>
    <definedName name="bbbbb" localSheetId="18">#REF!</definedName>
    <definedName name="bbbbb" localSheetId="19">#REF!</definedName>
    <definedName name="bbbbb" localSheetId="20">#REF!</definedName>
    <definedName name="bbbbb" localSheetId="21">#REF!</definedName>
    <definedName name="bbbbb" localSheetId="23">#REF!</definedName>
    <definedName name="bbbbb" localSheetId="13">#REF!</definedName>
    <definedName name="bbbbb" localSheetId="12">#REF!</definedName>
    <definedName name="bbbbb" localSheetId="11">#REF!</definedName>
    <definedName name="bbbbb" localSheetId="10">#REF!</definedName>
    <definedName name="bbbbb" localSheetId="9">#REF!</definedName>
    <definedName name="bbbbb" localSheetId="8">#REF!</definedName>
    <definedName name="bbbbb" localSheetId="7">#REF!</definedName>
    <definedName name="bbbbb">#REF!</definedName>
    <definedName name="bcdghk" localSheetId="25">#REF!</definedName>
    <definedName name="bcdghk" localSheetId="3">#REF!</definedName>
    <definedName name="bcdghk" localSheetId="6">#REF!</definedName>
    <definedName name="bcdghk" localSheetId="5">#REF!</definedName>
    <definedName name="bcdghk" localSheetId="4">#REF!</definedName>
    <definedName name="bcdghk" localSheetId="15">#REF!</definedName>
    <definedName name="bcdghk" localSheetId="16">#REF!</definedName>
    <definedName name="bcdghk" localSheetId="2">#REF!</definedName>
    <definedName name="bcdghk" localSheetId="14">#REF!</definedName>
    <definedName name="bcdghk" localSheetId="1">#REF!</definedName>
    <definedName name="bcdghk" localSheetId="0">#REF!</definedName>
    <definedName name="bcdghk" localSheetId="18">#REF!</definedName>
    <definedName name="bcdghk" localSheetId="19">#REF!</definedName>
    <definedName name="bcdghk" localSheetId="20">#REF!</definedName>
    <definedName name="bcdghk" localSheetId="21">#REF!</definedName>
    <definedName name="bcdghk" localSheetId="23">#REF!</definedName>
    <definedName name="bcdghk" localSheetId="13">#REF!</definedName>
    <definedName name="bcdghk" localSheetId="12">#REF!</definedName>
    <definedName name="bcdghk" localSheetId="11">#REF!</definedName>
    <definedName name="bcdghk" localSheetId="10">#REF!</definedName>
    <definedName name="bcdghk" localSheetId="9">#REF!</definedName>
    <definedName name="bcdghk" localSheetId="8">#REF!</definedName>
    <definedName name="bcdghk" localSheetId="7">#REF!</definedName>
    <definedName name="bcdghk">#REF!</definedName>
    <definedName name="bin" localSheetId="25">#REF!</definedName>
    <definedName name="bin" localSheetId="3">#REF!</definedName>
    <definedName name="bin" localSheetId="6">#REF!</definedName>
    <definedName name="bin" localSheetId="5">#REF!</definedName>
    <definedName name="bin" localSheetId="4">#REF!</definedName>
    <definedName name="bin" localSheetId="15">#REF!</definedName>
    <definedName name="bin" localSheetId="16">#REF!</definedName>
    <definedName name="bin" localSheetId="2">#REF!</definedName>
    <definedName name="bin" localSheetId="14">#REF!</definedName>
    <definedName name="bin" localSheetId="1">#REF!</definedName>
    <definedName name="bin" localSheetId="0">#REF!</definedName>
    <definedName name="bin" localSheetId="18">#REF!</definedName>
    <definedName name="bin" localSheetId="19">#REF!</definedName>
    <definedName name="bin" localSheetId="20">#REF!</definedName>
    <definedName name="bin" localSheetId="21">#REF!</definedName>
    <definedName name="bin" localSheetId="23">#REF!</definedName>
    <definedName name="bin" localSheetId="13">#REF!</definedName>
    <definedName name="bin" localSheetId="12">#REF!</definedName>
    <definedName name="bin" localSheetId="11">#REF!</definedName>
    <definedName name="bin" localSheetId="10">#REF!</definedName>
    <definedName name="bin" localSheetId="9">#REF!</definedName>
    <definedName name="bin" localSheetId="8">#REF!</definedName>
    <definedName name="bin" localSheetId="7">#REF!</definedName>
    <definedName name="bin">#REF!</definedName>
    <definedName name="binangonan"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inangonan"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inangonan"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inangonan"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ingo" localSheetId="25">#REF!</definedName>
    <definedName name="bingo" localSheetId="3">#REF!</definedName>
    <definedName name="bingo" localSheetId="6">#REF!</definedName>
    <definedName name="bingo" localSheetId="5">#REF!</definedName>
    <definedName name="bingo" localSheetId="4">#REF!</definedName>
    <definedName name="bingo" localSheetId="15">#REF!</definedName>
    <definedName name="bingo" localSheetId="16">#REF!</definedName>
    <definedName name="bingo" localSheetId="2">#REF!</definedName>
    <definedName name="bingo" localSheetId="14">#REF!</definedName>
    <definedName name="bingo" localSheetId="1">#REF!</definedName>
    <definedName name="bingo" localSheetId="0">#REF!</definedName>
    <definedName name="bingo" localSheetId="18">#REF!</definedName>
    <definedName name="bingo" localSheetId="19">#REF!</definedName>
    <definedName name="bingo" localSheetId="20">#REF!</definedName>
    <definedName name="bingo" localSheetId="21">#REF!</definedName>
    <definedName name="bingo" localSheetId="23">#REF!</definedName>
    <definedName name="bingo" localSheetId="13">#REF!</definedName>
    <definedName name="bingo" localSheetId="12">#REF!</definedName>
    <definedName name="bingo" localSheetId="11">#REF!</definedName>
    <definedName name="bingo" localSheetId="10">#REF!</definedName>
    <definedName name="bingo" localSheetId="9">#REF!</definedName>
    <definedName name="bingo" localSheetId="8">#REF!</definedName>
    <definedName name="bingo" localSheetId="7">#REF!</definedName>
    <definedName name="bingo">#REF!</definedName>
    <definedName name="bingoriz" localSheetId="25">#REF!</definedName>
    <definedName name="bingoriz" localSheetId="3">#REF!</definedName>
    <definedName name="bingoriz" localSheetId="6">#REF!</definedName>
    <definedName name="bingoriz" localSheetId="5">#REF!</definedName>
    <definedName name="bingoriz" localSheetId="4">#REF!</definedName>
    <definedName name="bingoriz" localSheetId="15">#REF!</definedName>
    <definedName name="bingoriz" localSheetId="16">#REF!</definedName>
    <definedName name="bingoriz" localSheetId="2">#REF!</definedName>
    <definedName name="bingoriz" localSheetId="14">#REF!</definedName>
    <definedName name="bingoriz" localSheetId="1">#REF!</definedName>
    <definedName name="bingoriz" localSheetId="0">#REF!</definedName>
    <definedName name="bingoriz" localSheetId="18">#REF!</definedName>
    <definedName name="bingoriz" localSheetId="19">#REF!</definedName>
    <definedName name="bingoriz" localSheetId="20">#REF!</definedName>
    <definedName name="bingoriz" localSheetId="21">#REF!</definedName>
    <definedName name="bingoriz" localSheetId="23">#REF!</definedName>
    <definedName name="bingoriz" localSheetId="13">#REF!</definedName>
    <definedName name="bingoriz" localSheetId="12">#REF!</definedName>
    <definedName name="bingoriz" localSheetId="11">#REF!</definedName>
    <definedName name="bingoriz" localSheetId="10">#REF!</definedName>
    <definedName name="bingoriz" localSheetId="9">#REF!</definedName>
    <definedName name="bingoriz" localSheetId="8">#REF!</definedName>
    <definedName name="bingoriz" localSheetId="7">#REF!</definedName>
    <definedName name="bingoriz">#REF!</definedName>
    <definedName name="binrp" localSheetId="25">#REF!</definedName>
    <definedName name="binrp" localSheetId="3">#REF!</definedName>
    <definedName name="binrp" localSheetId="6">#REF!</definedName>
    <definedName name="binrp" localSheetId="5">#REF!</definedName>
    <definedName name="binrp" localSheetId="4">#REF!</definedName>
    <definedName name="binrp" localSheetId="15">#REF!</definedName>
    <definedName name="binrp" localSheetId="16">#REF!</definedName>
    <definedName name="binrp" localSheetId="2">#REF!</definedName>
    <definedName name="binrp" localSheetId="14">#REF!</definedName>
    <definedName name="binrp" localSheetId="1">#REF!</definedName>
    <definedName name="binrp" localSheetId="0">#REF!</definedName>
    <definedName name="binrp" localSheetId="18">#REF!</definedName>
    <definedName name="binrp" localSheetId="19">#REF!</definedName>
    <definedName name="binrp" localSheetId="20">#REF!</definedName>
    <definedName name="binrp" localSheetId="21">#REF!</definedName>
    <definedName name="binrp" localSheetId="23">#REF!</definedName>
    <definedName name="binrp" localSheetId="13">#REF!</definedName>
    <definedName name="binrp" localSheetId="12">#REF!</definedName>
    <definedName name="binrp" localSheetId="11">#REF!</definedName>
    <definedName name="binrp" localSheetId="10">#REF!</definedName>
    <definedName name="binrp" localSheetId="9">#REF!</definedName>
    <definedName name="binrp" localSheetId="8">#REF!</definedName>
    <definedName name="binrp" localSheetId="7">#REF!</definedName>
    <definedName name="binrp">#REF!</definedName>
    <definedName name="bnh" localSheetId="25">#REF!</definedName>
    <definedName name="bnh" localSheetId="3">#REF!</definedName>
    <definedName name="bnh" localSheetId="6">#REF!</definedName>
    <definedName name="bnh" localSheetId="5">#REF!</definedName>
    <definedName name="bnh" localSheetId="4">#REF!</definedName>
    <definedName name="bnh" localSheetId="15">#REF!</definedName>
    <definedName name="bnh" localSheetId="16">#REF!</definedName>
    <definedName name="bnh" localSheetId="2">#REF!</definedName>
    <definedName name="bnh" localSheetId="14">#REF!</definedName>
    <definedName name="bnh" localSheetId="1">#REF!</definedName>
    <definedName name="bnh" localSheetId="0">#REF!</definedName>
    <definedName name="bnh" localSheetId="18">#REF!</definedName>
    <definedName name="bnh" localSheetId="19">#REF!</definedName>
    <definedName name="bnh" localSheetId="20">#REF!</definedName>
    <definedName name="bnh" localSheetId="21">#REF!</definedName>
    <definedName name="bnh" localSheetId="23">#REF!</definedName>
    <definedName name="bnh" localSheetId="13">#REF!</definedName>
    <definedName name="bnh" localSheetId="12">#REF!</definedName>
    <definedName name="bnh" localSheetId="11">#REF!</definedName>
    <definedName name="bnh" localSheetId="10">#REF!</definedName>
    <definedName name="bnh" localSheetId="9">#REF!</definedName>
    <definedName name="bnh" localSheetId="8">#REF!</definedName>
    <definedName name="bnh" localSheetId="7">#REF!</definedName>
    <definedName name="bnh">#REF!</definedName>
    <definedName name="bondoc" localSheetId="25">#REF!</definedName>
    <definedName name="bondoc" localSheetId="3">#REF!</definedName>
    <definedName name="bondoc" localSheetId="6">#REF!</definedName>
    <definedName name="bondoc" localSheetId="5">#REF!</definedName>
    <definedName name="bondoc" localSheetId="4">#REF!</definedName>
    <definedName name="bondoc" localSheetId="15">#REF!</definedName>
    <definedName name="bondoc" localSheetId="16">#REF!</definedName>
    <definedName name="bondoc" localSheetId="2">#REF!</definedName>
    <definedName name="bondoc" localSheetId="14">#REF!</definedName>
    <definedName name="bondoc" localSheetId="1">#REF!</definedName>
    <definedName name="bondoc" localSheetId="0">#REF!</definedName>
    <definedName name="bondoc" localSheetId="18">#REF!</definedName>
    <definedName name="bondoc" localSheetId="19">#REF!</definedName>
    <definedName name="bondoc" localSheetId="20">#REF!</definedName>
    <definedName name="bondoc" localSheetId="21">#REF!</definedName>
    <definedName name="bondoc" localSheetId="23">#REF!</definedName>
    <definedName name="bondoc" localSheetId="13">#REF!</definedName>
    <definedName name="bondoc" localSheetId="12">#REF!</definedName>
    <definedName name="bondoc" localSheetId="11">#REF!</definedName>
    <definedName name="bondoc" localSheetId="10">#REF!</definedName>
    <definedName name="bondoc" localSheetId="9">#REF!</definedName>
    <definedName name="bondoc" localSheetId="8">#REF!</definedName>
    <definedName name="bondoc" localSheetId="7">#REF!</definedName>
    <definedName name="bondoc">#REF!</definedName>
    <definedName name="bp"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p"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p"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p"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PTI"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PTI"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PTI"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PTI"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read" localSheetId="25">#REF!</definedName>
    <definedName name="bread" localSheetId="3">#REF!</definedName>
    <definedName name="bread" localSheetId="6">#REF!</definedName>
    <definedName name="bread" localSheetId="5">#REF!</definedName>
    <definedName name="bread" localSheetId="4">#REF!</definedName>
    <definedName name="bread" localSheetId="15">#REF!</definedName>
    <definedName name="bread" localSheetId="16">#REF!</definedName>
    <definedName name="bread" localSheetId="2">#REF!</definedName>
    <definedName name="bread" localSheetId="14">#REF!</definedName>
    <definedName name="bread" localSheetId="1">#REF!</definedName>
    <definedName name="bread" localSheetId="0">#REF!</definedName>
    <definedName name="bread" localSheetId="18">#REF!</definedName>
    <definedName name="bread" localSheetId="19">#REF!</definedName>
    <definedName name="bread" localSheetId="20">#REF!</definedName>
    <definedName name="bread" localSheetId="21">#REF!</definedName>
    <definedName name="bread" localSheetId="23">#REF!</definedName>
    <definedName name="bread" localSheetId="13">#REF!</definedName>
    <definedName name="bread" localSheetId="12">#REF!</definedName>
    <definedName name="bread" localSheetId="11">#REF!</definedName>
    <definedName name="bread" localSheetId="10">#REF!</definedName>
    <definedName name="bread" localSheetId="9">#REF!</definedName>
    <definedName name="bread" localSheetId="8">#REF!</definedName>
    <definedName name="bread" localSheetId="7">#REF!</definedName>
    <definedName name="bread">#REF!</definedName>
    <definedName name="cah"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ah"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ah"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ah"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cainta" localSheetId="25">#REF!</definedName>
    <definedName name="cainta" localSheetId="3">#REF!</definedName>
    <definedName name="cainta" localSheetId="6">#REF!</definedName>
    <definedName name="cainta" localSheetId="5">#REF!</definedName>
    <definedName name="cainta" localSheetId="4">#REF!</definedName>
    <definedName name="cainta" localSheetId="15">#REF!</definedName>
    <definedName name="cainta" localSheetId="16">#REF!</definedName>
    <definedName name="cainta" localSheetId="2">#REF!</definedName>
    <definedName name="cainta" localSheetId="14">#REF!</definedName>
    <definedName name="cainta" localSheetId="1">#REF!</definedName>
    <definedName name="cainta" localSheetId="0">#REF!</definedName>
    <definedName name="cainta" localSheetId="18">#REF!</definedName>
    <definedName name="cainta" localSheetId="19">#REF!</definedName>
    <definedName name="cainta" localSheetId="20">#REF!</definedName>
    <definedName name="cainta" localSheetId="21">#REF!</definedName>
    <definedName name="cainta" localSheetId="23">#REF!</definedName>
    <definedName name="cainta" localSheetId="13">#REF!</definedName>
    <definedName name="cainta" localSheetId="12">#REF!</definedName>
    <definedName name="cainta" localSheetId="11">#REF!</definedName>
    <definedName name="cainta" localSheetId="10">#REF!</definedName>
    <definedName name="cainta" localSheetId="9">#REF!</definedName>
    <definedName name="cainta" localSheetId="8">#REF!</definedName>
    <definedName name="cainta" localSheetId="7">#REF!</definedName>
    <definedName name="cainta">#REF!</definedName>
    <definedName name="cake" localSheetId="25">#REF!</definedName>
    <definedName name="cake" localSheetId="3">#REF!</definedName>
    <definedName name="cake" localSheetId="6">#REF!</definedName>
    <definedName name="cake" localSheetId="5">#REF!</definedName>
    <definedName name="cake" localSheetId="4">#REF!</definedName>
    <definedName name="cake" localSheetId="15">#REF!</definedName>
    <definedName name="cake" localSheetId="16">#REF!</definedName>
    <definedName name="cake" localSheetId="2">#REF!</definedName>
    <definedName name="cake" localSheetId="14">#REF!</definedName>
    <definedName name="cake" localSheetId="1">#REF!</definedName>
    <definedName name="cake" localSheetId="0">#REF!</definedName>
    <definedName name="cake" localSheetId="18">#REF!</definedName>
    <definedName name="cake" localSheetId="19">#REF!</definedName>
    <definedName name="cake" localSheetId="20">#REF!</definedName>
    <definedName name="cake" localSheetId="21">#REF!</definedName>
    <definedName name="cake" localSheetId="23">#REF!</definedName>
    <definedName name="cake" localSheetId="13">#REF!</definedName>
    <definedName name="cake" localSheetId="12">#REF!</definedName>
    <definedName name="cake" localSheetId="11">#REF!</definedName>
    <definedName name="cake" localSheetId="10">#REF!</definedName>
    <definedName name="cake" localSheetId="9">#REF!</definedName>
    <definedName name="cake" localSheetId="8">#REF!</definedName>
    <definedName name="cake" localSheetId="7">#REF!</definedName>
    <definedName name="cake">#REF!</definedName>
    <definedName name="cal" localSheetId="25">#REF!</definedName>
    <definedName name="cal" localSheetId="3">#REF!</definedName>
    <definedName name="cal" localSheetId="6">#REF!</definedName>
    <definedName name="cal" localSheetId="5">#REF!</definedName>
    <definedName name="cal" localSheetId="4">#REF!</definedName>
    <definedName name="cal" localSheetId="15">#REF!</definedName>
    <definedName name="cal" localSheetId="16">#REF!</definedName>
    <definedName name="cal" localSheetId="2">#REF!</definedName>
    <definedName name="cal" localSheetId="14">#REF!</definedName>
    <definedName name="cal" localSheetId="1">#REF!</definedName>
    <definedName name="cal" localSheetId="0">#REF!</definedName>
    <definedName name="cal" localSheetId="18">#REF!</definedName>
    <definedName name="cal" localSheetId="19">#REF!</definedName>
    <definedName name="cal" localSheetId="20">#REF!</definedName>
    <definedName name="cal" localSheetId="21">#REF!</definedName>
    <definedName name="cal" localSheetId="23">#REF!</definedName>
    <definedName name="cal" localSheetId="13">#REF!</definedName>
    <definedName name="cal" localSheetId="12">#REF!</definedName>
    <definedName name="cal" localSheetId="11">#REF!</definedName>
    <definedName name="cal" localSheetId="10">#REF!</definedName>
    <definedName name="cal" localSheetId="9">#REF!</definedName>
    <definedName name="cal" localSheetId="8">#REF!</definedName>
    <definedName name="cal" localSheetId="7">#REF!</definedName>
    <definedName name="cal">#REF!</definedName>
    <definedName name="cala" localSheetId="25">#REF!</definedName>
    <definedName name="cala" localSheetId="3">#REF!</definedName>
    <definedName name="cala" localSheetId="6">#REF!</definedName>
    <definedName name="cala" localSheetId="5">#REF!</definedName>
    <definedName name="cala" localSheetId="4">#REF!</definedName>
    <definedName name="cala" localSheetId="15">#REF!</definedName>
    <definedName name="cala" localSheetId="16">#REF!</definedName>
    <definedName name="cala" localSheetId="2">#REF!</definedName>
    <definedName name="cala" localSheetId="14">#REF!</definedName>
    <definedName name="cala" localSheetId="1">#REF!</definedName>
    <definedName name="cala" localSheetId="0">#REF!</definedName>
    <definedName name="cala" localSheetId="18">#REF!</definedName>
    <definedName name="cala" localSheetId="19">#REF!</definedName>
    <definedName name="cala" localSheetId="20">#REF!</definedName>
    <definedName name="cala" localSheetId="21">#REF!</definedName>
    <definedName name="cala" localSheetId="23">#REF!</definedName>
    <definedName name="cala" localSheetId="13">#REF!</definedName>
    <definedName name="cala" localSheetId="12">#REF!</definedName>
    <definedName name="cala" localSheetId="11">#REF!</definedName>
    <definedName name="cala" localSheetId="10">#REF!</definedName>
    <definedName name="cala" localSheetId="9">#REF!</definedName>
    <definedName name="cala" localSheetId="8">#REF!</definedName>
    <definedName name="cala" localSheetId="7">#REF!</definedName>
    <definedName name="cala">#REF!</definedName>
    <definedName name="cavite" localSheetId="25">#REF!</definedName>
    <definedName name="cavite" localSheetId="3">#REF!</definedName>
    <definedName name="cavite" localSheetId="6">#REF!</definedName>
    <definedName name="cavite" localSheetId="5">#REF!</definedName>
    <definedName name="cavite" localSheetId="4">#REF!</definedName>
    <definedName name="cavite" localSheetId="15">#REF!</definedName>
    <definedName name="cavite" localSheetId="16">#REF!</definedName>
    <definedName name="cavite" localSheetId="2">#REF!</definedName>
    <definedName name="cavite" localSheetId="14">#REF!</definedName>
    <definedName name="cavite" localSheetId="1">#REF!</definedName>
    <definedName name="cavite" localSheetId="0">#REF!</definedName>
    <definedName name="cavite" localSheetId="18">#REF!</definedName>
    <definedName name="cavite" localSheetId="19">#REF!</definedName>
    <definedName name="cavite" localSheetId="20">#REF!</definedName>
    <definedName name="cavite" localSheetId="21">#REF!</definedName>
    <definedName name="cavite" localSheetId="23">#REF!</definedName>
    <definedName name="cavite" localSheetId="13">#REF!</definedName>
    <definedName name="cavite" localSheetId="12">#REF!</definedName>
    <definedName name="cavite" localSheetId="11">#REF!</definedName>
    <definedName name="cavite" localSheetId="10">#REF!</definedName>
    <definedName name="cavite" localSheetId="9">#REF!</definedName>
    <definedName name="cavite" localSheetId="8">#REF!</definedName>
    <definedName name="cavite" localSheetId="7">#REF!</definedName>
    <definedName name="cavite">#REF!</definedName>
    <definedName name="ccain" localSheetId="25">#REF!</definedName>
    <definedName name="ccain" localSheetId="3">#REF!</definedName>
    <definedName name="ccain" localSheetId="6">#REF!</definedName>
    <definedName name="ccain" localSheetId="5">#REF!</definedName>
    <definedName name="ccain" localSheetId="4">#REF!</definedName>
    <definedName name="ccain" localSheetId="15">#REF!</definedName>
    <definedName name="ccain" localSheetId="16">#REF!</definedName>
    <definedName name="ccain" localSheetId="2">#REF!</definedName>
    <definedName name="ccain" localSheetId="14">#REF!</definedName>
    <definedName name="ccain" localSheetId="1">#REF!</definedName>
    <definedName name="ccain" localSheetId="0">#REF!</definedName>
    <definedName name="ccain" localSheetId="18">#REF!</definedName>
    <definedName name="ccain" localSheetId="19">#REF!</definedName>
    <definedName name="ccain" localSheetId="20">#REF!</definedName>
    <definedName name="ccain" localSheetId="21">#REF!</definedName>
    <definedName name="ccain" localSheetId="23">#REF!</definedName>
    <definedName name="ccain" localSheetId="13">#REF!</definedName>
    <definedName name="ccain" localSheetId="12">#REF!</definedName>
    <definedName name="ccain" localSheetId="11">#REF!</definedName>
    <definedName name="ccain" localSheetId="10">#REF!</definedName>
    <definedName name="ccain" localSheetId="9">#REF!</definedName>
    <definedName name="ccain" localSheetId="8">#REF!</definedName>
    <definedName name="ccain" localSheetId="7">#REF!</definedName>
    <definedName name="ccain">#REF!</definedName>
    <definedName name="cde" localSheetId="25">#REF!</definedName>
    <definedName name="cde" localSheetId="3">#REF!</definedName>
    <definedName name="cde" localSheetId="6">#REF!</definedName>
    <definedName name="cde" localSheetId="5">#REF!</definedName>
    <definedName name="cde" localSheetId="4">#REF!</definedName>
    <definedName name="cde" localSheetId="15">#REF!</definedName>
    <definedName name="cde" localSheetId="16">#REF!</definedName>
    <definedName name="cde" localSheetId="2">#REF!</definedName>
    <definedName name="cde" localSheetId="14">#REF!</definedName>
    <definedName name="cde" localSheetId="1">#REF!</definedName>
    <definedName name="cde" localSheetId="0">#REF!</definedName>
    <definedName name="cde" localSheetId="18">#REF!</definedName>
    <definedName name="cde" localSheetId="19">#REF!</definedName>
    <definedName name="cde" localSheetId="20">#REF!</definedName>
    <definedName name="cde" localSheetId="21">#REF!</definedName>
    <definedName name="cde" localSheetId="23">#REF!</definedName>
    <definedName name="cde" localSheetId="13">#REF!</definedName>
    <definedName name="cde" localSheetId="12">#REF!</definedName>
    <definedName name="cde" localSheetId="11">#REF!</definedName>
    <definedName name="cde" localSheetId="10">#REF!</definedName>
    <definedName name="cde" localSheetId="9">#REF!</definedName>
    <definedName name="cde" localSheetId="8">#REF!</definedName>
    <definedName name="cde" localSheetId="7">#REF!</definedName>
    <definedName name="cde">#REF!</definedName>
    <definedName name="cf" localSheetId="25">#REF!</definedName>
    <definedName name="cf" localSheetId="3">#REF!</definedName>
    <definedName name="cf" localSheetId="6">#REF!</definedName>
    <definedName name="cf" localSheetId="5">#REF!</definedName>
    <definedName name="cf" localSheetId="4">#REF!</definedName>
    <definedName name="cf" localSheetId="15">#REF!</definedName>
    <definedName name="cf" localSheetId="16">#REF!</definedName>
    <definedName name="cf" localSheetId="2">#REF!</definedName>
    <definedName name="cf" localSheetId="14">#REF!</definedName>
    <definedName name="cf" localSheetId="1">#REF!</definedName>
    <definedName name="cf" localSheetId="0">#REF!</definedName>
    <definedName name="cf" localSheetId="18">#REF!</definedName>
    <definedName name="cf" localSheetId="19">#REF!</definedName>
    <definedName name="cf" localSheetId="20">#REF!</definedName>
    <definedName name="cf" localSheetId="21">#REF!</definedName>
    <definedName name="cf" localSheetId="23">#REF!</definedName>
    <definedName name="cf" localSheetId="13">#REF!</definedName>
    <definedName name="cf" localSheetId="12">#REF!</definedName>
    <definedName name="cf" localSheetId="11">#REF!</definedName>
    <definedName name="cf" localSheetId="10">#REF!</definedName>
    <definedName name="cf" localSheetId="9">#REF!</definedName>
    <definedName name="cf" localSheetId="8">#REF!</definedName>
    <definedName name="cf" localSheetId="7">#REF!</definedName>
    <definedName name="cf">#REF!</definedName>
    <definedName name="dfdfs" localSheetId="25">#REF!</definedName>
    <definedName name="dfdfs" localSheetId="3">#REF!</definedName>
    <definedName name="dfdfs" localSheetId="6">#REF!</definedName>
    <definedName name="dfdfs" localSheetId="5">#REF!</definedName>
    <definedName name="dfdfs" localSheetId="4">#REF!</definedName>
    <definedName name="dfdfs" localSheetId="15">#REF!</definedName>
    <definedName name="dfdfs" localSheetId="16">#REF!</definedName>
    <definedName name="dfdfs" localSheetId="2">#REF!</definedName>
    <definedName name="dfdfs" localSheetId="14">#REF!</definedName>
    <definedName name="dfdfs" localSheetId="1">#REF!</definedName>
    <definedName name="dfdfs" localSheetId="0">#REF!</definedName>
    <definedName name="dfdfs" localSheetId="18">#REF!</definedName>
    <definedName name="dfdfs" localSheetId="19">#REF!</definedName>
    <definedName name="dfdfs" localSheetId="20">#REF!</definedName>
    <definedName name="dfdfs" localSheetId="21">#REF!</definedName>
    <definedName name="dfdfs" localSheetId="23">#REF!</definedName>
    <definedName name="dfdfs" localSheetId="13">#REF!</definedName>
    <definedName name="dfdfs" localSheetId="12">#REF!</definedName>
    <definedName name="dfdfs" localSheetId="11">#REF!</definedName>
    <definedName name="dfdfs" localSheetId="10">#REF!</definedName>
    <definedName name="dfdfs" localSheetId="9">#REF!</definedName>
    <definedName name="dfdfs" localSheetId="8">#REF!</definedName>
    <definedName name="dfdfs" localSheetId="7">#REF!</definedName>
    <definedName name="dfdfs">#REF!</definedName>
    <definedName name="dgo"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go"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go"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go"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istrict" localSheetId="25">#REF!</definedName>
    <definedName name="District" localSheetId="3">#REF!</definedName>
    <definedName name="District" localSheetId="6">#REF!</definedName>
    <definedName name="District" localSheetId="5">#REF!</definedName>
    <definedName name="District" localSheetId="4">#REF!</definedName>
    <definedName name="District" localSheetId="15">#REF!</definedName>
    <definedName name="District" localSheetId="16">#REF!</definedName>
    <definedName name="District" localSheetId="2">#REF!</definedName>
    <definedName name="District" localSheetId="14">#REF!</definedName>
    <definedName name="District" localSheetId="1">#REF!</definedName>
    <definedName name="District" localSheetId="0">#REF!</definedName>
    <definedName name="District" localSheetId="18">#REF!</definedName>
    <definedName name="District" localSheetId="19">#REF!</definedName>
    <definedName name="District" localSheetId="20">#REF!</definedName>
    <definedName name="District" localSheetId="21">#REF!</definedName>
    <definedName name="District" localSheetId="23">#REF!</definedName>
    <definedName name="District" localSheetId="13">#REF!</definedName>
    <definedName name="District" localSheetId="12">#REF!</definedName>
    <definedName name="District" localSheetId="11">#REF!</definedName>
    <definedName name="District" localSheetId="10">#REF!</definedName>
    <definedName name="District" localSheetId="9">#REF!</definedName>
    <definedName name="District" localSheetId="8">#REF!</definedName>
    <definedName name="District" localSheetId="7">#REF!</definedName>
    <definedName name="District">#REF!</definedName>
    <definedName name="dress" localSheetId="25">#REF!</definedName>
    <definedName name="dress" localSheetId="3">#REF!</definedName>
    <definedName name="dress" localSheetId="6">#REF!</definedName>
    <definedName name="dress" localSheetId="5">#REF!</definedName>
    <definedName name="dress" localSheetId="4">#REF!</definedName>
    <definedName name="dress" localSheetId="15">#REF!</definedName>
    <definedName name="dress" localSheetId="16">#REF!</definedName>
    <definedName name="dress" localSheetId="2">#REF!</definedName>
    <definedName name="dress" localSheetId="14">#REF!</definedName>
    <definedName name="dress" localSheetId="1">#REF!</definedName>
    <definedName name="dress" localSheetId="0">#REF!</definedName>
    <definedName name="dress" localSheetId="18">#REF!</definedName>
    <definedName name="dress" localSheetId="19">#REF!</definedName>
    <definedName name="dress" localSheetId="20">#REF!</definedName>
    <definedName name="dress" localSheetId="21">#REF!</definedName>
    <definedName name="dress" localSheetId="23">#REF!</definedName>
    <definedName name="dress" localSheetId="13">#REF!</definedName>
    <definedName name="dress" localSheetId="12">#REF!</definedName>
    <definedName name="dress" localSheetId="11">#REF!</definedName>
    <definedName name="dress" localSheetId="10">#REF!</definedName>
    <definedName name="dress" localSheetId="9">#REF!</definedName>
    <definedName name="dress" localSheetId="8">#REF!</definedName>
    <definedName name="dress" localSheetId="7">#REF!</definedName>
    <definedName name="dress">#REF!</definedName>
    <definedName name="fbs" localSheetId="25">#REF!</definedName>
    <definedName name="fbs" localSheetId="3">#REF!</definedName>
    <definedName name="fbs" localSheetId="6">#REF!</definedName>
    <definedName name="fbs" localSheetId="5">#REF!</definedName>
    <definedName name="fbs" localSheetId="4">#REF!</definedName>
    <definedName name="fbs" localSheetId="15">#REF!</definedName>
    <definedName name="fbs" localSheetId="16">#REF!</definedName>
    <definedName name="fbs" localSheetId="2">#REF!</definedName>
    <definedName name="fbs" localSheetId="14">#REF!</definedName>
    <definedName name="fbs" localSheetId="1">#REF!</definedName>
    <definedName name="fbs" localSheetId="0">#REF!</definedName>
    <definedName name="fbs" localSheetId="18">#REF!</definedName>
    <definedName name="fbs" localSheetId="19">#REF!</definedName>
    <definedName name="fbs" localSheetId="20">#REF!</definedName>
    <definedName name="fbs" localSheetId="21">#REF!</definedName>
    <definedName name="fbs" localSheetId="23">#REF!</definedName>
    <definedName name="fbs" localSheetId="13">#REF!</definedName>
    <definedName name="fbs" localSheetId="12">#REF!</definedName>
    <definedName name="fbs" localSheetId="11">#REF!</definedName>
    <definedName name="fbs" localSheetId="10">#REF!</definedName>
    <definedName name="fbs" localSheetId="9">#REF!</definedName>
    <definedName name="fbs" localSheetId="8">#REF!</definedName>
    <definedName name="fbs" localSheetId="7">#REF!</definedName>
    <definedName name="fbs">#REF!</definedName>
    <definedName name="fg" localSheetId="25">#REF!</definedName>
    <definedName name="fg" localSheetId="3">#REF!</definedName>
    <definedName name="fg" localSheetId="6">#REF!</definedName>
    <definedName name="fg" localSheetId="5">#REF!</definedName>
    <definedName name="fg" localSheetId="4">#REF!</definedName>
    <definedName name="fg" localSheetId="15">#REF!</definedName>
    <definedName name="fg" localSheetId="16">#REF!</definedName>
    <definedName name="fg" localSheetId="2">#REF!</definedName>
    <definedName name="fg" localSheetId="14">#REF!</definedName>
    <definedName name="fg" localSheetId="1">#REF!</definedName>
    <definedName name="fg" localSheetId="0">#REF!</definedName>
    <definedName name="fg" localSheetId="18">#REF!</definedName>
    <definedName name="fg" localSheetId="19">#REF!</definedName>
    <definedName name="fg" localSheetId="20">#REF!</definedName>
    <definedName name="fg" localSheetId="21">#REF!</definedName>
    <definedName name="fg" localSheetId="23">#REF!</definedName>
    <definedName name="fg" localSheetId="13">#REF!</definedName>
    <definedName name="fg" localSheetId="12">#REF!</definedName>
    <definedName name="fg" localSheetId="11">#REF!</definedName>
    <definedName name="fg" localSheetId="10">#REF!</definedName>
    <definedName name="fg" localSheetId="9">#REF!</definedName>
    <definedName name="fg" localSheetId="8">#REF!</definedName>
    <definedName name="fg" localSheetId="7">#REF!</definedName>
    <definedName name="fg">#REF!</definedName>
    <definedName name="fhfhg"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hfhg"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hfhg"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hfhg"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gar" localSheetId="25">#REF!</definedName>
    <definedName name="gar" localSheetId="3">#REF!</definedName>
    <definedName name="gar" localSheetId="6">#REF!</definedName>
    <definedName name="gar" localSheetId="5">#REF!</definedName>
    <definedName name="gar" localSheetId="4">#REF!</definedName>
    <definedName name="gar" localSheetId="15">#REF!</definedName>
    <definedName name="gar" localSheetId="16">#REF!</definedName>
    <definedName name="gar" localSheetId="2">#REF!</definedName>
    <definedName name="gar" localSheetId="14">#REF!</definedName>
    <definedName name="gar" localSheetId="1">#REF!</definedName>
    <definedName name="gar" localSheetId="0">#REF!</definedName>
    <definedName name="gar" localSheetId="18">#REF!</definedName>
    <definedName name="gar" localSheetId="19">#REF!</definedName>
    <definedName name="gar" localSheetId="20">#REF!</definedName>
    <definedName name="gar" localSheetId="21">#REF!</definedName>
    <definedName name="gar" localSheetId="23">#REF!</definedName>
    <definedName name="gar" localSheetId="13">#REF!</definedName>
    <definedName name="gar" localSheetId="12">#REF!</definedName>
    <definedName name="gar" localSheetId="11">#REF!</definedName>
    <definedName name="gar" localSheetId="10">#REF!</definedName>
    <definedName name="gar" localSheetId="9">#REF!</definedName>
    <definedName name="gar" localSheetId="8">#REF!</definedName>
    <definedName name="gar" localSheetId="7">#REF!</definedName>
    <definedName name="gar">#REF!</definedName>
    <definedName name="gfhf" localSheetId="25">#REF!</definedName>
    <definedName name="gfhf" localSheetId="3">#REF!</definedName>
    <definedName name="gfhf" localSheetId="6">#REF!</definedName>
    <definedName name="gfhf" localSheetId="5">#REF!</definedName>
    <definedName name="gfhf" localSheetId="4">#REF!</definedName>
    <definedName name="gfhf" localSheetId="15">#REF!</definedName>
    <definedName name="gfhf" localSheetId="16">#REF!</definedName>
    <definedName name="gfhf" localSheetId="2">#REF!</definedName>
    <definedName name="gfhf" localSheetId="14">#REF!</definedName>
    <definedName name="gfhf" localSheetId="1">#REF!</definedName>
    <definedName name="gfhf" localSheetId="0">#REF!</definedName>
    <definedName name="gfhf" localSheetId="18">#REF!</definedName>
    <definedName name="gfhf" localSheetId="19">#REF!</definedName>
    <definedName name="gfhf" localSheetId="20">#REF!</definedName>
    <definedName name="gfhf" localSheetId="21">#REF!</definedName>
    <definedName name="gfhf" localSheetId="23">#REF!</definedName>
    <definedName name="gfhf" localSheetId="13">#REF!</definedName>
    <definedName name="gfhf" localSheetId="12">#REF!</definedName>
    <definedName name="gfhf" localSheetId="11">#REF!</definedName>
    <definedName name="gfhf" localSheetId="10">#REF!</definedName>
    <definedName name="gfhf" localSheetId="9">#REF!</definedName>
    <definedName name="gfhf" localSheetId="8">#REF!</definedName>
    <definedName name="gfhf" localSheetId="7">#REF!</definedName>
    <definedName name="gfhf">#REF!</definedName>
    <definedName name="gfhjjkl" localSheetId="25">#REF!</definedName>
    <definedName name="gfhjjkl" localSheetId="3">#REF!</definedName>
    <definedName name="gfhjjkl" localSheetId="6">#REF!</definedName>
    <definedName name="gfhjjkl" localSheetId="5">#REF!</definedName>
    <definedName name="gfhjjkl" localSheetId="4">#REF!</definedName>
    <definedName name="gfhjjkl" localSheetId="15">#REF!</definedName>
    <definedName name="gfhjjkl" localSheetId="16">#REF!</definedName>
    <definedName name="gfhjjkl" localSheetId="2">#REF!</definedName>
    <definedName name="gfhjjkl" localSheetId="14">#REF!</definedName>
    <definedName name="gfhjjkl" localSheetId="1">#REF!</definedName>
    <definedName name="gfhjjkl" localSheetId="0">#REF!</definedName>
    <definedName name="gfhjjkl" localSheetId="18">#REF!</definedName>
    <definedName name="gfhjjkl" localSheetId="19">#REF!</definedName>
    <definedName name="gfhjjkl" localSheetId="20">#REF!</definedName>
    <definedName name="gfhjjkl" localSheetId="21">#REF!</definedName>
    <definedName name="gfhjjkl" localSheetId="23">#REF!</definedName>
    <definedName name="gfhjjkl" localSheetId="13">#REF!</definedName>
    <definedName name="gfhjjkl" localSheetId="12">#REF!</definedName>
    <definedName name="gfhjjkl" localSheetId="11">#REF!</definedName>
    <definedName name="gfhjjkl" localSheetId="10">#REF!</definedName>
    <definedName name="gfhjjkl" localSheetId="9">#REF!</definedName>
    <definedName name="gfhjjkl" localSheetId="8">#REF!</definedName>
    <definedName name="gfhjjkl" localSheetId="7">#REF!</definedName>
    <definedName name="gfhjjkl">#REF!</definedName>
    <definedName name="gg" localSheetId="25">#REF!</definedName>
    <definedName name="gg" localSheetId="3">#REF!</definedName>
    <definedName name="gg" localSheetId="6">#REF!</definedName>
    <definedName name="gg" localSheetId="5">#REF!</definedName>
    <definedName name="gg" localSheetId="4">#REF!</definedName>
    <definedName name="gg" localSheetId="15">#REF!</definedName>
    <definedName name="gg" localSheetId="16">#REF!</definedName>
    <definedName name="gg" localSheetId="2">#REF!</definedName>
    <definedName name="gg" localSheetId="14">#REF!</definedName>
    <definedName name="gg" localSheetId="1">#REF!</definedName>
    <definedName name="gg" localSheetId="0">#REF!</definedName>
    <definedName name="gg" localSheetId="18">#REF!</definedName>
    <definedName name="gg" localSheetId="19">#REF!</definedName>
    <definedName name="gg" localSheetId="20">#REF!</definedName>
    <definedName name="gg" localSheetId="21">#REF!</definedName>
    <definedName name="gg" localSheetId="23">#REF!</definedName>
    <definedName name="gg" localSheetId="13">#REF!</definedName>
    <definedName name="gg" localSheetId="12">#REF!</definedName>
    <definedName name="gg" localSheetId="11">#REF!</definedName>
    <definedName name="gg" localSheetId="10">#REF!</definedName>
    <definedName name="gg" localSheetId="9">#REF!</definedName>
    <definedName name="gg" localSheetId="8">#REF!</definedName>
    <definedName name="gg" localSheetId="7">#REF!</definedName>
    <definedName name="gg">#REF!</definedName>
    <definedName name="ggh" localSheetId="25">#REF!</definedName>
    <definedName name="ggh" localSheetId="3">#REF!</definedName>
    <definedName name="ggh" localSheetId="6">#REF!</definedName>
    <definedName name="ggh" localSheetId="5">#REF!</definedName>
    <definedName name="ggh" localSheetId="4">#REF!</definedName>
    <definedName name="ggh" localSheetId="15">#REF!</definedName>
    <definedName name="ggh" localSheetId="16">#REF!</definedName>
    <definedName name="ggh" localSheetId="2">#REF!</definedName>
    <definedName name="ggh" localSheetId="14">#REF!</definedName>
    <definedName name="ggh" localSheetId="1">#REF!</definedName>
    <definedName name="ggh" localSheetId="0">#REF!</definedName>
    <definedName name="ggh" localSheetId="18">#REF!</definedName>
    <definedName name="ggh" localSheetId="19">#REF!</definedName>
    <definedName name="ggh" localSheetId="20">#REF!</definedName>
    <definedName name="ggh" localSheetId="21">#REF!</definedName>
    <definedName name="ggh" localSheetId="23">#REF!</definedName>
    <definedName name="ggh" localSheetId="13">#REF!</definedName>
    <definedName name="ggh" localSheetId="12">#REF!</definedName>
    <definedName name="ggh" localSheetId="11">#REF!</definedName>
    <definedName name="ggh" localSheetId="10">#REF!</definedName>
    <definedName name="ggh" localSheetId="9">#REF!</definedName>
    <definedName name="ggh" localSheetId="8">#REF!</definedName>
    <definedName name="ggh" localSheetId="7">#REF!</definedName>
    <definedName name="ggh">#REF!</definedName>
    <definedName name="ghh" localSheetId="25">#REF!</definedName>
    <definedName name="ghh" localSheetId="3">#REF!</definedName>
    <definedName name="ghh" localSheetId="6">#REF!</definedName>
    <definedName name="ghh" localSheetId="5">#REF!</definedName>
    <definedName name="ghh" localSheetId="4">#REF!</definedName>
    <definedName name="ghh" localSheetId="15">#REF!</definedName>
    <definedName name="ghh" localSheetId="16">#REF!</definedName>
    <definedName name="ghh" localSheetId="2">#REF!</definedName>
    <definedName name="ghh" localSheetId="14">#REF!</definedName>
    <definedName name="ghh" localSheetId="1">#REF!</definedName>
    <definedName name="ghh" localSheetId="0">#REF!</definedName>
    <definedName name="ghh" localSheetId="18">#REF!</definedName>
    <definedName name="ghh" localSheetId="19">#REF!</definedName>
    <definedName name="ghh" localSheetId="20">#REF!</definedName>
    <definedName name="ghh" localSheetId="21">#REF!</definedName>
    <definedName name="ghh" localSheetId="23">#REF!</definedName>
    <definedName name="ghh" localSheetId="13">#REF!</definedName>
    <definedName name="ghh" localSheetId="12">#REF!</definedName>
    <definedName name="ghh" localSheetId="11">#REF!</definedName>
    <definedName name="ghh" localSheetId="10">#REF!</definedName>
    <definedName name="ghh" localSheetId="9">#REF!</definedName>
    <definedName name="ghh" localSheetId="8">#REF!</definedName>
    <definedName name="ghh" localSheetId="7">#REF!</definedName>
    <definedName name="ghh">#REF!</definedName>
    <definedName name="ghi" localSheetId="25">#REF!</definedName>
    <definedName name="ghi" localSheetId="3">#REF!</definedName>
    <definedName name="ghi" localSheetId="6">#REF!</definedName>
    <definedName name="ghi" localSheetId="5">#REF!</definedName>
    <definedName name="ghi" localSheetId="4">#REF!</definedName>
    <definedName name="ghi" localSheetId="15">#REF!</definedName>
    <definedName name="ghi" localSheetId="16">#REF!</definedName>
    <definedName name="ghi" localSheetId="2">#REF!</definedName>
    <definedName name="ghi" localSheetId="14">#REF!</definedName>
    <definedName name="ghi" localSheetId="1">#REF!</definedName>
    <definedName name="ghi" localSheetId="0">#REF!</definedName>
    <definedName name="ghi" localSheetId="18">#REF!</definedName>
    <definedName name="ghi" localSheetId="19">#REF!</definedName>
    <definedName name="ghi" localSheetId="20">#REF!</definedName>
    <definedName name="ghi" localSheetId="21">#REF!</definedName>
    <definedName name="ghi" localSheetId="23">#REF!</definedName>
    <definedName name="ghi" localSheetId="13">#REF!</definedName>
    <definedName name="ghi" localSheetId="12">#REF!</definedName>
    <definedName name="ghi" localSheetId="11">#REF!</definedName>
    <definedName name="ghi" localSheetId="10">#REF!</definedName>
    <definedName name="ghi" localSheetId="9">#REF!</definedName>
    <definedName name="ghi" localSheetId="8">#REF!</definedName>
    <definedName name="ghi" localSheetId="7">#REF!</definedName>
    <definedName name="ghi">#REF!</definedName>
    <definedName name="ghr\" localSheetId="5">#REF!</definedName>
    <definedName name="ghr\" localSheetId="4">#REF!</definedName>
    <definedName name="ghr\" localSheetId="11">#REF!</definedName>
    <definedName name="ghr\">#REF!</definedName>
    <definedName name="gl" localSheetId="25">#REF!</definedName>
    <definedName name="gl" localSheetId="3">#REF!</definedName>
    <definedName name="gl" localSheetId="6">#REF!</definedName>
    <definedName name="gl" localSheetId="5">#REF!</definedName>
    <definedName name="gl" localSheetId="4">#REF!</definedName>
    <definedName name="gl" localSheetId="15">#REF!</definedName>
    <definedName name="gl" localSheetId="16">#REF!</definedName>
    <definedName name="gl" localSheetId="2">#REF!</definedName>
    <definedName name="gl" localSheetId="14">#REF!</definedName>
    <definedName name="gl" localSheetId="1">#REF!</definedName>
    <definedName name="gl" localSheetId="0">#REF!</definedName>
    <definedName name="gl" localSheetId="18">#REF!</definedName>
    <definedName name="gl" localSheetId="19">#REF!</definedName>
    <definedName name="gl" localSheetId="20">#REF!</definedName>
    <definedName name="gl" localSheetId="21">#REF!</definedName>
    <definedName name="gl" localSheetId="23">#REF!</definedName>
    <definedName name="gl" localSheetId="13">#REF!</definedName>
    <definedName name="gl" localSheetId="12">#REF!</definedName>
    <definedName name="gl" localSheetId="11">#REF!</definedName>
    <definedName name="gl" localSheetId="10">#REF!</definedName>
    <definedName name="gl" localSheetId="9">#REF!</definedName>
    <definedName name="gl" localSheetId="8">#REF!</definedName>
    <definedName name="gl" localSheetId="7">#REF!</definedName>
    <definedName name="gl">#REF!</definedName>
    <definedName name="gonganbi" localSheetId="25">#REF!</definedName>
    <definedName name="gonganbi" localSheetId="3">#REF!</definedName>
    <definedName name="gonganbi" localSheetId="6">#REF!</definedName>
    <definedName name="gonganbi" localSheetId="5">#REF!</definedName>
    <definedName name="gonganbi" localSheetId="4">#REF!</definedName>
    <definedName name="gonganbi" localSheetId="15">#REF!</definedName>
    <definedName name="gonganbi" localSheetId="16">#REF!</definedName>
    <definedName name="gonganbi" localSheetId="2">#REF!</definedName>
    <definedName name="gonganbi" localSheetId="14">#REF!</definedName>
    <definedName name="gonganbi" localSheetId="1">#REF!</definedName>
    <definedName name="gonganbi" localSheetId="0">#REF!</definedName>
    <definedName name="gonganbi" localSheetId="18">#REF!</definedName>
    <definedName name="gonganbi" localSheetId="19">#REF!</definedName>
    <definedName name="gonganbi" localSheetId="20">#REF!</definedName>
    <definedName name="gonganbi" localSheetId="21">#REF!</definedName>
    <definedName name="gonganbi" localSheetId="23">#REF!</definedName>
    <definedName name="gonganbi" localSheetId="13">#REF!</definedName>
    <definedName name="gonganbi" localSheetId="12">#REF!</definedName>
    <definedName name="gonganbi" localSheetId="11">#REF!</definedName>
    <definedName name="gonganbi" localSheetId="10">#REF!</definedName>
    <definedName name="gonganbi" localSheetId="9">#REF!</definedName>
    <definedName name="gonganbi" localSheetId="8">#REF!</definedName>
    <definedName name="gonganbi" localSheetId="7">#REF!</definedName>
    <definedName name="gonganbi">#REF!</definedName>
    <definedName name="h_" localSheetId="25">#REF!</definedName>
    <definedName name="h_" localSheetId="3">#REF!</definedName>
    <definedName name="h_" localSheetId="6">#REF!</definedName>
    <definedName name="h_" localSheetId="5">#REF!</definedName>
    <definedName name="h_" localSheetId="4">#REF!</definedName>
    <definedName name="h_" localSheetId="15">#REF!</definedName>
    <definedName name="h_" localSheetId="16">#REF!</definedName>
    <definedName name="h_" localSheetId="2">#REF!</definedName>
    <definedName name="h_" localSheetId="14">#REF!</definedName>
    <definedName name="h_" localSheetId="1">#REF!</definedName>
    <definedName name="h_" localSheetId="0">#REF!</definedName>
    <definedName name="h_" localSheetId="18">#REF!</definedName>
    <definedName name="h_" localSheetId="19">#REF!</definedName>
    <definedName name="h_" localSheetId="20">#REF!</definedName>
    <definedName name="h_" localSheetId="21">#REF!</definedName>
    <definedName name="h_" localSheetId="23">#REF!</definedName>
    <definedName name="h_" localSheetId="13">#REF!</definedName>
    <definedName name="h_" localSheetId="12">#REF!</definedName>
    <definedName name="h_" localSheetId="11">#REF!</definedName>
    <definedName name="h_" localSheetId="10">#REF!</definedName>
    <definedName name="h_" localSheetId="9">#REF!</definedName>
    <definedName name="h_" localSheetId="8">#REF!</definedName>
    <definedName name="h_" localSheetId="7">#REF!</definedName>
    <definedName name="h_">#REF!</definedName>
    <definedName name="hhf" localSheetId="25">#REF!</definedName>
    <definedName name="hhf" localSheetId="3">#REF!</definedName>
    <definedName name="hhf" localSheetId="6">#REF!</definedName>
    <definedName name="hhf" localSheetId="5">#REF!</definedName>
    <definedName name="hhf" localSheetId="4">#REF!</definedName>
    <definedName name="hhf" localSheetId="15">#REF!</definedName>
    <definedName name="hhf" localSheetId="16">#REF!</definedName>
    <definedName name="hhf" localSheetId="2">#REF!</definedName>
    <definedName name="hhf" localSheetId="14">#REF!</definedName>
    <definedName name="hhf" localSheetId="1">#REF!</definedName>
    <definedName name="hhf" localSheetId="0">#REF!</definedName>
    <definedName name="hhf" localSheetId="18">#REF!</definedName>
    <definedName name="hhf" localSheetId="19">#REF!</definedName>
    <definedName name="hhf" localSheetId="20">#REF!</definedName>
    <definedName name="hhf" localSheetId="21">#REF!</definedName>
    <definedName name="hhf" localSheetId="23">#REF!</definedName>
    <definedName name="hhf" localSheetId="13">#REF!</definedName>
    <definedName name="hhf" localSheetId="12">#REF!</definedName>
    <definedName name="hhf" localSheetId="11">#REF!</definedName>
    <definedName name="hhf" localSheetId="10">#REF!</definedName>
    <definedName name="hhf" localSheetId="9">#REF!</definedName>
    <definedName name="hhf" localSheetId="8">#REF!</definedName>
    <definedName name="hhf" localSheetId="7">#REF!</definedName>
    <definedName name="hhf">#REF!</definedName>
    <definedName name="hmgnfgf" localSheetId="25">#REF!</definedName>
    <definedName name="hmgnfgf" localSheetId="3">#REF!</definedName>
    <definedName name="hmgnfgf" localSheetId="6">#REF!</definedName>
    <definedName name="hmgnfgf" localSheetId="5">#REF!</definedName>
    <definedName name="hmgnfgf" localSheetId="4">#REF!</definedName>
    <definedName name="hmgnfgf" localSheetId="15">#REF!</definedName>
    <definedName name="hmgnfgf" localSheetId="16">#REF!</definedName>
    <definedName name="hmgnfgf" localSheetId="2">#REF!</definedName>
    <definedName name="hmgnfgf" localSheetId="14">#REF!</definedName>
    <definedName name="hmgnfgf" localSheetId="1">#REF!</definedName>
    <definedName name="hmgnfgf" localSheetId="0">#REF!</definedName>
    <definedName name="hmgnfgf" localSheetId="18">#REF!</definedName>
    <definedName name="hmgnfgf" localSheetId="19">#REF!</definedName>
    <definedName name="hmgnfgf" localSheetId="20">#REF!</definedName>
    <definedName name="hmgnfgf" localSheetId="21">#REF!</definedName>
    <definedName name="hmgnfgf" localSheetId="23">#REF!</definedName>
    <definedName name="hmgnfgf" localSheetId="13">#REF!</definedName>
    <definedName name="hmgnfgf" localSheetId="12">#REF!</definedName>
    <definedName name="hmgnfgf" localSheetId="11">#REF!</definedName>
    <definedName name="hmgnfgf" localSheetId="10">#REF!</definedName>
    <definedName name="hmgnfgf" localSheetId="9">#REF!</definedName>
    <definedName name="hmgnfgf" localSheetId="8">#REF!</definedName>
    <definedName name="hmgnfgf" localSheetId="7">#REF!</definedName>
    <definedName name="hmgnfgf">#REF!</definedName>
    <definedName name="ig" localSheetId="25">#REF!</definedName>
    <definedName name="ig" localSheetId="3">#REF!</definedName>
    <definedName name="ig" localSheetId="6">#REF!</definedName>
    <definedName name="ig" localSheetId="5">#REF!</definedName>
    <definedName name="ig" localSheetId="4">#REF!</definedName>
    <definedName name="ig" localSheetId="15">#REF!</definedName>
    <definedName name="ig" localSheetId="16">#REF!</definedName>
    <definedName name="ig" localSheetId="2">#REF!</definedName>
    <definedName name="ig" localSheetId="14">#REF!</definedName>
    <definedName name="ig" localSheetId="1">#REF!</definedName>
    <definedName name="ig" localSheetId="0">#REF!</definedName>
    <definedName name="ig" localSheetId="18">#REF!</definedName>
    <definedName name="ig" localSheetId="19">#REF!</definedName>
    <definedName name="ig" localSheetId="20">#REF!</definedName>
    <definedName name="ig" localSheetId="21">#REF!</definedName>
    <definedName name="ig" localSheetId="23">#REF!</definedName>
    <definedName name="ig" localSheetId="13">#REF!</definedName>
    <definedName name="ig" localSheetId="12">#REF!</definedName>
    <definedName name="ig" localSheetId="11">#REF!</definedName>
    <definedName name="ig" localSheetId="10">#REF!</definedName>
    <definedName name="ig" localSheetId="9">#REF!</definedName>
    <definedName name="ig" localSheetId="8">#REF!</definedName>
    <definedName name="ig" localSheetId="7">#REF!</definedName>
    <definedName name="ig">#REF!</definedName>
    <definedName name="Industry_Sector">[2]Qualificationpersector!$A$2:$A$24</definedName>
    <definedName name="int" localSheetId="25">#REF!</definedName>
    <definedName name="int" localSheetId="3">#REF!</definedName>
    <definedName name="int" localSheetId="6">#REF!</definedName>
    <definedName name="int" localSheetId="5">#REF!</definedName>
    <definedName name="int" localSheetId="4">#REF!</definedName>
    <definedName name="int" localSheetId="15">#REF!</definedName>
    <definedName name="int" localSheetId="16">#REF!</definedName>
    <definedName name="int" localSheetId="2">#REF!</definedName>
    <definedName name="int" localSheetId="14">#REF!</definedName>
    <definedName name="int" localSheetId="1">#REF!</definedName>
    <definedName name="int" localSheetId="0">#REF!</definedName>
    <definedName name="int" localSheetId="18">#REF!</definedName>
    <definedName name="int" localSheetId="19">#REF!</definedName>
    <definedName name="int" localSheetId="20">#REF!</definedName>
    <definedName name="int" localSheetId="21">#REF!</definedName>
    <definedName name="int" localSheetId="23">#REF!</definedName>
    <definedName name="int" localSheetId="13">#REF!</definedName>
    <definedName name="int" localSheetId="12">#REF!</definedName>
    <definedName name="int" localSheetId="11">#REF!</definedName>
    <definedName name="int" localSheetId="10">#REF!</definedName>
    <definedName name="int" localSheetId="9">#REF!</definedName>
    <definedName name="int" localSheetId="8">#REF!</definedName>
    <definedName name="int" localSheetId="7">#REF!</definedName>
    <definedName name="int">#REF!</definedName>
    <definedName name="J_" localSheetId="25">#REF!</definedName>
    <definedName name="J_" localSheetId="3">#REF!</definedName>
    <definedName name="J_" localSheetId="6">#REF!</definedName>
    <definedName name="J_" localSheetId="5">#REF!</definedName>
    <definedName name="J_" localSheetId="4">#REF!</definedName>
    <definedName name="J_" localSheetId="15">#REF!</definedName>
    <definedName name="J_" localSheetId="16">#REF!</definedName>
    <definedName name="J_" localSheetId="2">#REF!</definedName>
    <definedName name="J_" localSheetId="14">#REF!</definedName>
    <definedName name="J_" localSheetId="1">#REF!</definedName>
    <definedName name="J_" localSheetId="0">#REF!</definedName>
    <definedName name="J_" localSheetId="18">#REF!</definedName>
    <definedName name="J_" localSheetId="19">#REF!</definedName>
    <definedName name="J_" localSheetId="20">#REF!</definedName>
    <definedName name="J_" localSheetId="21">#REF!</definedName>
    <definedName name="J_" localSheetId="23">#REF!</definedName>
    <definedName name="J_" localSheetId="13">#REF!</definedName>
    <definedName name="J_" localSheetId="12">#REF!</definedName>
    <definedName name="J_" localSheetId="11">#REF!</definedName>
    <definedName name="J_" localSheetId="10">#REF!</definedName>
    <definedName name="J_" localSheetId="9">#REF!</definedName>
    <definedName name="J_" localSheetId="8">#REF!</definedName>
    <definedName name="J_" localSheetId="7">#REF!</definedName>
    <definedName name="J_">#REF!</definedName>
    <definedName name="jkl" localSheetId="25">#REF!</definedName>
    <definedName name="jkl" localSheetId="3">#REF!</definedName>
    <definedName name="jkl" localSheetId="6">#REF!</definedName>
    <definedName name="jkl" localSheetId="5">#REF!</definedName>
    <definedName name="jkl" localSheetId="4">#REF!</definedName>
    <definedName name="jkl" localSheetId="15">#REF!</definedName>
    <definedName name="jkl" localSheetId="16">#REF!</definedName>
    <definedName name="jkl" localSheetId="2">#REF!</definedName>
    <definedName name="jkl" localSheetId="14">#REF!</definedName>
    <definedName name="jkl" localSheetId="1">#REF!</definedName>
    <definedName name="jkl" localSheetId="0">#REF!</definedName>
    <definedName name="jkl" localSheetId="18">#REF!</definedName>
    <definedName name="jkl" localSheetId="19">#REF!</definedName>
    <definedName name="jkl" localSheetId="20">#REF!</definedName>
    <definedName name="jkl" localSheetId="21">#REF!</definedName>
    <definedName name="jkl" localSheetId="23">#REF!</definedName>
    <definedName name="jkl" localSheetId="13">#REF!</definedName>
    <definedName name="jkl" localSheetId="12">#REF!</definedName>
    <definedName name="jkl" localSheetId="11">#REF!</definedName>
    <definedName name="jkl" localSheetId="10">#REF!</definedName>
    <definedName name="jkl" localSheetId="9">#REF!</definedName>
    <definedName name="jkl" localSheetId="8">#REF!</definedName>
    <definedName name="jkl" localSheetId="7">#REF!</definedName>
    <definedName name="jkl">#REF!</definedName>
    <definedName name="JZ" localSheetId="25">#REF!</definedName>
    <definedName name="JZ" localSheetId="3">#REF!</definedName>
    <definedName name="JZ" localSheetId="6">#REF!</definedName>
    <definedName name="JZ" localSheetId="5">#REF!</definedName>
    <definedName name="JZ" localSheetId="4">#REF!</definedName>
    <definedName name="JZ" localSheetId="15">#REF!</definedName>
    <definedName name="JZ" localSheetId="16">#REF!</definedName>
    <definedName name="JZ" localSheetId="2">#REF!</definedName>
    <definedName name="JZ" localSheetId="14">#REF!</definedName>
    <definedName name="JZ" localSheetId="1">#REF!</definedName>
    <definedName name="JZ" localSheetId="0">#REF!</definedName>
    <definedName name="JZ" localSheetId="18">#REF!</definedName>
    <definedName name="JZ" localSheetId="19">#REF!</definedName>
    <definedName name="JZ" localSheetId="20">#REF!</definedName>
    <definedName name="JZ" localSheetId="21">#REF!</definedName>
    <definedName name="JZ" localSheetId="23">#REF!</definedName>
    <definedName name="JZ" localSheetId="13">#REF!</definedName>
    <definedName name="JZ" localSheetId="12">#REF!</definedName>
    <definedName name="JZ" localSheetId="11">#REF!</definedName>
    <definedName name="JZ" localSheetId="10">#REF!</definedName>
    <definedName name="JZ" localSheetId="9">#REF!</definedName>
    <definedName name="JZ" localSheetId="8">#REF!</definedName>
    <definedName name="JZ" localSheetId="7">#REF!</definedName>
    <definedName name="JZ">#REF!</definedName>
    <definedName name="jzg" localSheetId="25">#REF!</definedName>
    <definedName name="jzg" localSheetId="3">#REF!</definedName>
    <definedName name="jzg" localSheetId="6">#REF!</definedName>
    <definedName name="jzg" localSheetId="5">#REF!</definedName>
    <definedName name="jzg" localSheetId="4">#REF!</definedName>
    <definedName name="jzg" localSheetId="15">#REF!</definedName>
    <definedName name="jzg" localSheetId="16">#REF!</definedName>
    <definedName name="jzg" localSheetId="2">#REF!</definedName>
    <definedName name="jzg" localSheetId="14">#REF!</definedName>
    <definedName name="jzg" localSheetId="1">#REF!</definedName>
    <definedName name="jzg" localSheetId="0">#REF!</definedName>
    <definedName name="jzg" localSheetId="18">#REF!</definedName>
    <definedName name="jzg" localSheetId="19">#REF!</definedName>
    <definedName name="jzg" localSheetId="20">#REF!</definedName>
    <definedName name="jzg" localSheetId="21">#REF!</definedName>
    <definedName name="jzg" localSheetId="23">#REF!</definedName>
    <definedName name="jzg" localSheetId="13">#REF!</definedName>
    <definedName name="jzg" localSheetId="12">#REF!</definedName>
    <definedName name="jzg" localSheetId="11">#REF!</definedName>
    <definedName name="jzg" localSheetId="10">#REF!</definedName>
    <definedName name="jzg" localSheetId="9">#REF!</definedName>
    <definedName name="jzg" localSheetId="8">#REF!</definedName>
    <definedName name="jzg" localSheetId="7">#REF!</definedName>
    <definedName name="jzg">#REF!</definedName>
    <definedName name="klk" localSheetId="25">#REF!</definedName>
    <definedName name="klk" localSheetId="3">#REF!</definedName>
    <definedName name="klk" localSheetId="6">#REF!</definedName>
    <definedName name="klk" localSheetId="5">#REF!</definedName>
    <definedName name="klk" localSheetId="4">#REF!</definedName>
    <definedName name="klk" localSheetId="15">#REF!</definedName>
    <definedName name="klk" localSheetId="16">#REF!</definedName>
    <definedName name="klk" localSheetId="2">#REF!</definedName>
    <definedName name="klk" localSheetId="14">#REF!</definedName>
    <definedName name="klk" localSheetId="1">#REF!</definedName>
    <definedName name="klk" localSheetId="0">#REF!</definedName>
    <definedName name="klk" localSheetId="18">#REF!</definedName>
    <definedName name="klk" localSheetId="19">#REF!</definedName>
    <definedName name="klk" localSheetId="20">#REF!</definedName>
    <definedName name="klk" localSheetId="21">#REF!</definedName>
    <definedName name="klk" localSheetId="23">#REF!</definedName>
    <definedName name="klk" localSheetId="13">#REF!</definedName>
    <definedName name="klk" localSheetId="12">#REF!</definedName>
    <definedName name="klk" localSheetId="11">#REF!</definedName>
    <definedName name="klk" localSheetId="10">#REF!</definedName>
    <definedName name="klk" localSheetId="9">#REF!</definedName>
    <definedName name="klk" localSheetId="8">#REF!</definedName>
    <definedName name="klk" localSheetId="7">#REF!</definedName>
    <definedName name="klk">#REF!</definedName>
    <definedName name="lem"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em"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em"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em"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ng" localSheetId="25">#REF!</definedName>
    <definedName name="mng" localSheetId="3">#REF!</definedName>
    <definedName name="mng" localSheetId="6">#REF!</definedName>
    <definedName name="mng" localSheetId="5">#REF!</definedName>
    <definedName name="mng" localSheetId="4">#REF!</definedName>
    <definedName name="mng" localSheetId="15">#REF!</definedName>
    <definedName name="mng" localSheetId="16">#REF!</definedName>
    <definedName name="mng" localSheetId="2">#REF!</definedName>
    <definedName name="mng" localSheetId="14">#REF!</definedName>
    <definedName name="mng" localSheetId="1">#REF!</definedName>
    <definedName name="mng" localSheetId="0">#REF!</definedName>
    <definedName name="mng" localSheetId="18">#REF!</definedName>
    <definedName name="mng" localSheetId="19">#REF!</definedName>
    <definedName name="mng" localSheetId="20">#REF!</definedName>
    <definedName name="mng" localSheetId="21">#REF!</definedName>
    <definedName name="mng" localSheetId="23">#REF!</definedName>
    <definedName name="mng" localSheetId="13">#REF!</definedName>
    <definedName name="mng" localSheetId="12">#REF!</definedName>
    <definedName name="mng" localSheetId="11">#REF!</definedName>
    <definedName name="mng" localSheetId="10">#REF!</definedName>
    <definedName name="mng" localSheetId="9">#REF!</definedName>
    <definedName name="mng" localSheetId="8">#REF!</definedName>
    <definedName name="mng" localSheetId="7">#REF!</definedName>
    <definedName name="mng">#REF!</definedName>
    <definedName name="NameRegion" localSheetId="25">#REF!</definedName>
    <definedName name="NameRegion" localSheetId="3">#REF!</definedName>
    <definedName name="NameRegion" localSheetId="6">#REF!</definedName>
    <definedName name="NameRegion" localSheetId="5">#REF!</definedName>
    <definedName name="NameRegion" localSheetId="4">#REF!</definedName>
    <definedName name="NameRegion" localSheetId="15">#REF!</definedName>
    <definedName name="NameRegion" localSheetId="16">#REF!</definedName>
    <definedName name="NameRegion" localSheetId="2">#REF!</definedName>
    <definedName name="NameRegion" localSheetId="14">#REF!</definedName>
    <definedName name="NameRegion" localSheetId="1">#REF!</definedName>
    <definedName name="NameRegion" localSheetId="0">#REF!</definedName>
    <definedName name="NameRegion" localSheetId="18">#REF!</definedName>
    <definedName name="NameRegion" localSheetId="19">#REF!</definedName>
    <definedName name="NameRegion" localSheetId="20">#REF!</definedName>
    <definedName name="NameRegion" localSheetId="21">#REF!</definedName>
    <definedName name="NameRegion" localSheetId="23">#REF!</definedName>
    <definedName name="NameRegion" localSheetId="13">#REF!</definedName>
    <definedName name="NameRegion" localSheetId="12">#REF!</definedName>
    <definedName name="NameRegion" localSheetId="11">#REF!</definedName>
    <definedName name="NameRegion" localSheetId="10">#REF!</definedName>
    <definedName name="NameRegion" localSheetId="9">#REF!</definedName>
    <definedName name="NameRegion" localSheetId="8">#REF!</definedName>
    <definedName name="NameRegion" localSheetId="7">#REF!</definedName>
    <definedName name="NameRegion">#REF!</definedName>
    <definedName name="nan" localSheetId="25">#REF!</definedName>
    <definedName name="nan" localSheetId="3">#REF!</definedName>
    <definedName name="nan" localSheetId="6">#REF!</definedName>
    <definedName name="nan" localSheetId="5">#REF!</definedName>
    <definedName name="nan" localSheetId="4">#REF!</definedName>
    <definedName name="nan" localSheetId="15">#REF!</definedName>
    <definedName name="nan" localSheetId="16">#REF!</definedName>
    <definedName name="nan" localSheetId="2">#REF!</definedName>
    <definedName name="nan" localSheetId="14">#REF!</definedName>
    <definedName name="nan" localSheetId="1">#REF!</definedName>
    <definedName name="nan" localSheetId="0">#REF!</definedName>
    <definedName name="nan" localSheetId="18">#REF!</definedName>
    <definedName name="nan" localSheetId="19">#REF!</definedName>
    <definedName name="nan" localSheetId="20">#REF!</definedName>
    <definedName name="nan" localSheetId="21">#REF!</definedName>
    <definedName name="nan" localSheetId="23">#REF!</definedName>
    <definedName name="nan" localSheetId="13">#REF!</definedName>
    <definedName name="nan" localSheetId="12">#REF!</definedName>
    <definedName name="nan" localSheetId="11">#REF!</definedName>
    <definedName name="nan" localSheetId="10">#REF!</definedName>
    <definedName name="nan" localSheetId="9">#REF!</definedName>
    <definedName name="nan" localSheetId="8">#REF!</definedName>
    <definedName name="nan" localSheetId="7">#REF!</definedName>
    <definedName name="nan">#REF!</definedName>
    <definedName name="nanoggnanib" localSheetId="25">#REF!</definedName>
    <definedName name="nanoggnanib" localSheetId="3">#REF!</definedName>
    <definedName name="nanoggnanib" localSheetId="6">#REF!</definedName>
    <definedName name="nanoggnanib" localSheetId="5">#REF!</definedName>
    <definedName name="nanoggnanib" localSheetId="4">#REF!</definedName>
    <definedName name="nanoggnanib" localSheetId="15">#REF!</definedName>
    <definedName name="nanoggnanib" localSheetId="16">#REF!</definedName>
    <definedName name="nanoggnanib" localSheetId="2">#REF!</definedName>
    <definedName name="nanoggnanib" localSheetId="14">#REF!</definedName>
    <definedName name="nanoggnanib" localSheetId="1">#REF!</definedName>
    <definedName name="nanoggnanib" localSheetId="0">#REF!</definedName>
    <definedName name="nanoggnanib" localSheetId="18">#REF!</definedName>
    <definedName name="nanoggnanib" localSheetId="19">#REF!</definedName>
    <definedName name="nanoggnanib" localSheetId="20">#REF!</definedName>
    <definedName name="nanoggnanib" localSheetId="21">#REF!</definedName>
    <definedName name="nanoggnanib" localSheetId="23">#REF!</definedName>
    <definedName name="nanoggnanib" localSheetId="13">#REF!</definedName>
    <definedName name="nanoggnanib" localSheetId="12">#REF!</definedName>
    <definedName name="nanoggnanib" localSheetId="11">#REF!</definedName>
    <definedName name="nanoggnanib" localSheetId="10">#REF!</definedName>
    <definedName name="nanoggnanib" localSheetId="9">#REF!</definedName>
    <definedName name="nanoggnanib" localSheetId="8">#REF!</definedName>
    <definedName name="nanoggnanib" localSheetId="7">#REF!</definedName>
    <definedName name="nanoggnanib">#REF!</definedName>
    <definedName name="nay"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ay"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ay"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ay"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bggg"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bggg"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bggg"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bggg"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cnb"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cnb"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cnb"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cnb"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ga"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ga"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ga"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ga"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gon" localSheetId="25">#REF!</definedName>
    <definedName name="ngon" localSheetId="3">#REF!</definedName>
    <definedName name="ngon" localSheetId="6">#REF!</definedName>
    <definedName name="ngon" localSheetId="5">#REF!</definedName>
    <definedName name="ngon" localSheetId="4">#REF!</definedName>
    <definedName name="ngon" localSheetId="15">#REF!</definedName>
    <definedName name="ngon" localSheetId="16">#REF!</definedName>
    <definedName name="ngon" localSheetId="2">#REF!</definedName>
    <definedName name="ngon" localSheetId="14">#REF!</definedName>
    <definedName name="ngon" localSheetId="1">#REF!</definedName>
    <definedName name="ngon" localSheetId="0">#REF!</definedName>
    <definedName name="ngon" localSheetId="18">#REF!</definedName>
    <definedName name="ngon" localSheetId="19">#REF!</definedName>
    <definedName name="ngon" localSheetId="20">#REF!</definedName>
    <definedName name="ngon" localSheetId="21">#REF!</definedName>
    <definedName name="ngon" localSheetId="23">#REF!</definedName>
    <definedName name="ngon" localSheetId="13">#REF!</definedName>
    <definedName name="ngon" localSheetId="12">#REF!</definedName>
    <definedName name="ngon" localSheetId="11">#REF!</definedName>
    <definedName name="ngon" localSheetId="10">#REF!</definedName>
    <definedName name="ngon" localSheetId="9">#REF!</definedName>
    <definedName name="ngon" localSheetId="8">#REF!</definedName>
    <definedName name="ngon" localSheetId="7">#REF!</definedName>
    <definedName name="ngon">#REF!</definedName>
    <definedName name="nhgghj"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hgghj"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hgghj"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hgghj"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nfflflf" localSheetId="25">#REF!</definedName>
    <definedName name="nnfflflf" localSheetId="3">#REF!</definedName>
    <definedName name="nnfflflf" localSheetId="6">#REF!</definedName>
    <definedName name="nnfflflf" localSheetId="5">#REF!</definedName>
    <definedName name="nnfflflf" localSheetId="4">#REF!</definedName>
    <definedName name="nnfflflf" localSheetId="15">#REF!</definedName>
    <definedName name="nnfflflf" localSheetId="16">#REF!</definedName>
    <definedName name="nnfflflf" localSheetId="2">#REF!</definedName>
    <definedName name="nnfflflf" localSheetId="14">#REF!</definedName>
    <definedName name="nnfflflf" localSheetId="1">#REF!</definedName>
    <definedName name="nnfflflf" localSheetId="0">#REF!</definedName>
    <definedName name="nnfflflf" localSheetId="18">#REF!</definedName>
    <definedName name="nnfflflf" localSheetId="19">#REF!</definedName>
    <definedName name="nnfflflf" localSheetId="20">#REF!</definedName>
    <definedName name="nnfflflf" localSheetId="21">#REF!</definedName>
    <definedName name="nnfflflf" localSheetId="23">#REF!</definedName>
    <definedName name="nnfflflf" localSheetId="13">#REF!</definedName>
    <definedName name="nnfflflf" localSheetId="12">#REF!</definedName>
    <definedName name="nnfflflf" localSheetId="11">#REF!</definedName>
    <definedName name="nnfflflf" localSheetId="10">#REF!</definedName>
    <definedName name="nnfflflf" localSheetId="9">#REF!</definedName>
    <definedName name="nnfflflf" localSheetId="8">#REF!</definedName>
    <definedName name="nnfflflf" localSheetId="7">#REF!</definedName>
    <definedName name="nnfflflf">#REF!</definedName>
    <definedName name="nzt\" localSheetId="5">#REF!</definedName>
    <definedName name="nzt\" localSheetId="4">#REF!</definedName>
    <definedName name="nzt\" localSheetId="11">#REF!</definedName>
    <definedName name="nzt\">#REF!</definedName>
    <definedName name="otv"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tv"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tv"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tv"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b"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b"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b"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b"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5">'Omni 021821 - May notes'!$D$1:$S$294</definedName>
    <definedName name="_xlnm.Print_Area" localSheetId="6">'RQM10'!$A$1:$I$174</definedName>
    <definedName name="_xlnm.Print_Area" localSheetId="5">'RQM11'!$A$1:$I$35</definedName>
    <definedName name="_xlnm.Print_Area" localSheetId="4">'RQM12'!$A$1:$I$26</definedName>
    <definedName name="_xlnm.Print_Area" localSheetId="15">'RQM2'!$A$1:$I$233</definedName>
    <definedName name="_xlnm.Print_Area" localSheetId="16">'RQM2 revised'!$A$1:$L$233</definedName>
    <definedName name="_xlnm.Print_Area" localSheetId="2">'RQM2 revised for Printing'!$A$1:$J$221</definedName>
    <definedName name="_xlnm.Print_Area" localSheetId="0">'RQM33'!$A$1:$I$20</definedName>
    <definedName name="_xlnm.Print_Area" localSheetId="18">'RQM34'!$A$1:$I$63</definedName>
    <definedName name="_xlnm.Print_Area" localSheetId="19">'RQM35'!$A$1:$I$46</definedName>
    <definedName name="_xlnm.Print_Area" localSheetId="20">'RQM36'!$A$1:$I$91</definedName>
    <definedName name="_xlnm.Print_Area" localSheetId="21">'RQM37'!$A$1:$I$37</definedName>
    <definedName name="_xlnm.Print_Area" localSheetId="23">'RQM38'!$A$1:$I$48</definedName>
    <definedName name="_xlnm.Print_Area" localSheetId="13">'RQM4'!$A$1:$K$23</definedName>
    <definedName name="_xlnm.Print_Area" localSheetId="12">'RQM5'!$A$1:$I$23</definedName>
    <definedName name="_xlnm.Print_Area" localSheetId="11">'RQM6'!$A$1:$I$31</definedName>
    <definedName name="_xlnm.Print_Area" localSheetId="10">'RQM7'!$A$1:$I$47</definedName>
    <definedName name="_xlnm.Print_Area" localSheetId="9">'RQM8'!$A$1:$I$22</definedName>
    <definedName name="_xlnm.Print_Area" localSheetId="8">'RQM8 OrMin Proposals'!$A$1:$I$45</definedName>
    <definedName name="_xlnm.Print_Area" localSheetId="7">'RQM9'!$A$1:$I$27</definedName>
    <definedName name="_xlnm.Print_Area" localSheetId="22">Sum!$A$1:$F$69</definedName>
    <definedName name="Province" localSheetId="25">#REF!</definedName>
    <definedName name="Province" localSheetId="3">#REF!</definedName>
    <definedName name="Province" localSheetId="6">#REF!</definedName>
    <definedName name="Province" localSheetId="5">#REF!</definedName>
    <definedName name="Province" localSheetId="4">#REF!</definedName>
    <definedName name="Province" localSheetId="15">#REF!</definedName>
    <definedName name="Province" localSheetId="16">#REF!</definedName>
    <definedName name="Province" localSheetId="2">#REF!</definedName>
    <definedName name="Province" localSheetId="14">#REF!</definedName>
    <definedName name="Province" localSheetId="1">#REF!</definedName>
    <definedName name="Province" localSheetId="0">#REF!</definedName>
    <definedName name="Province" localSheetId="18">#REF!</definedName>
    <definedName name="Province" localSheetId="19">#REF!</definedName>
    <definedName name="Province" localSheetId="20">#REF!</definedName>
    <definedName name="Province" localSheetId="21">#REF!</definedName>
    <definedName name="Province" localSheetId="23">#REF!</definedName>
    <definedName name="Province" localSheetId="13">#REF!</definedName>
    <definedName name="Province" localSheetId="12">#REF!</definedName>
    <definedName name="Province" localSheetId="11">#REF!</definedName>
    <definedName name="Province" localSheetId="10">#REF!</definedName>
    <definedName name="Province" localSheetId="9">#REF!</definedName>
    <definedName name="Province" localSheetId="8">#REF!</definedName>
    <definedName name="Province" localSheetId="7">#REF!</definedName>
    <definedName name="Province">#REF!</definedName>
    <definedName name="ptc"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tc"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tc"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tc"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tcbinangonan" localSheetId="25">#REF!</definedName>
    <definedName name="ptcbinangonan" localSheetId="3">#REF!</definedName>
    <definedName name="ptcbinangonan" localSheetId="6">#REF!</definedName>
    <definedName name="ptcbinangonan" localSheetId="5">#REF!</definedName>
    <definedName name="ptcbinangonan" localSheetId="4">#REF!</definedName>
    <definedName name="ptcbinangonan" localSheetId="15">#REF!</definedName>
    <definedName name="ptcbinangonan" localSheetId="16">#REF!</definedName>
    <definedName name="ptcbinangonan" localSheetId="2">#REF!</definedName>
    <definedName name="ptcbinangonan" localSheetId="14">#REF!</definedName>
    <definedName name="ptcbinangonan" localSheetId="1">#REF!</definedName>
    <definedName name="ptcbinangonan" localSheetId="0">#REF!</definedName>
    <definedName name="ptcbinangonan" localSheetId="18">#REF!</definedName>
    <definedName name="ptcbinangonan" localSheetId="19">#REF!</definedName>
    <definedName name="ptcbinangonan" localSheetId="20">#REF!</definedName>
    <definedName name="ptcbinangonan" localSheetId="21">#REF!</definedName>
    <definedName name="ptcbinangonan" localSheetId="23">#REF!</definedName>
    <definedName name="ptcbinangonan" localSheetId="13">#REF!</definedName>
    <definedName name="ptcbinangonan" localSheetId="12">#REF!</definedName>
    <definedName name="ptcbinangonan" localSheetId="11">#REF!</definedName>
    <definedName name="ptcbinangonan" localSheetId="10">#REF!</definedName>
    <definedName name="ptcbinangonan" localSheetId="9">#REF!</definedName>
    <definedName name="ptcbinangonan" localSheetId="8">#REF!</definedName>
    <definedName name="ptcbinangonan" localSheetId="7">#REF!</definedName>
    <definedName name="ptcbinangonan">#REF!</definedName>
    <definedName name="ptccavite" localSheetId="25">#REF!</definedName>
    <definedName name="ptccavite" localSheetId="3">#REF!</definedName>
    <definedName name="ptccavite" localSheetId="6">#REF!</definedName>
    <definedName name="ptccavite" localSheetId="5">#REF!</definedName>
    <definedName name="ptccavite" localSheetId="4">#REF!</definedName>
    <definedName name="ptccavite" localSheetId="15">#REF!</definedName>
    <definedName name="ptccavite" localSheetId="16">#REF!</definedName>
    <definedName name="ptccavite" localSheetId="2">#REF!</definedName>
    <definedName name="ptccavite" localSheetId="14">#REF!</definedName>
    <definedName name="ptccavite" localSheetId="1">#REF!</definedName>
    <definedName name="ptccavite" localSheetId="0">#REF!</definedName>
    <definedName name="ptccavite" localSheetId="18">#REF!</definedName>
    <definedName name="ptccavite" localSheetId="19">#REF!</definedName>
    <definedName name="ptccavite" localSheetId="20">#REF!</definedName>
    <definedName name="ptccavite" localSheetId="21">#REF!</definedName>
    <definedName name="ptccavite" localSheetId="23">#REF!</definedName>
    <definedName name="ptccavite" localSheetId="13">#REF!</definedName>
    <definedName name="ptccavite" localSheetId="12">#REF!</definedName>
    <definedName name="ptccavite" localSheetId="11">#REF!</definedName>
    <definedName name="ptccavite" localSheetId="10">#REF!</definedName>
    <definedName name="ptccavite" localSheetId="9">#REF!</definedName>
    <definedName name="ptccavite" localSheetId="8">#REF!</definedName>
    <definedName name="ptccavite" localSheetId="7">#REF!</definedName>
    <definedName name="ptccavite">#REF!</definedName>
    <definedName name="PTCtarlac" localSheetId="25">#REF!</definedName>
    <definedName name="PTCtarlac" localSheetId="3">#REF!</definedName>
    <definedName name="PTCtarlac" localSheetId="6">#REF!</definedName>
    <definedName name="PTCtarlac" localSheetId="5">#REF!</definedName>
    <definedName name="PTCtarlac" localSheetId="4">#REF!</definedName>
    <definedName name="PTCtarlac" localSheetId="15">#REF!</definedName>
    <definedName name="PTCtarlac" localSheetId="16">#REF!</definedName>
    <definedName name="PTCtarlac" localSheetId="2">#REF!</definedName>
    <definedName name="PTCtarlac" localSheetId="14">#REF!</definedName>
    <definedName name="PTCtarlac" localSheetId="1">#REF!</definedName>
    <definedName name="PTCtarlac" localSheetId="0">#REF!</definedName>
    <definedName name="PTCtarlac" localSheetId="18">#REF!</definedName>
    <definedName name="PTCtarlac" localSheetId="19">#REF!</definedName>
    <definedName name="PTCtarlac" localSheetId="20">#REF!</definedName>
    <definedName name="PTCtarlac" localSheetId="21">#REF!</definedName>
    <definedName name="PTCtarlac" localSheetId="23">#REF!</definedName>
    <definedName name="PTCtarlac" localSheetId="13">#REF!</definedName>
    <definedName name="PTCtarlac" localSheetId="12">#REF!</definedName>
    <definedName name="PTCtarlac" localSheetId="11">#REF!</definedName>
    <definedName name="PTCtarlac" localSheetId="10">#REF!</definedName>
    <definedName name="PTCtarlac" localSheetId="9">#REF!</definedName>
    <definedName name="PTCtarlac" localSheetId="8">#REF!</definedName>
    <definedName name="PTCtarlac" localSheetId="7">#REF!</definedName>
    <definedName name="PTCtarlac">#REF!</definedName>
    <definedName name="ptctay" localSheetId="25">#REF!</definedName>
    <definedName name="ptctay" localSheetId="3">#REF!</definedName>
    <definedName name="ptctay" localSheetId="6">#REF!</definedName>
    <definedName name="ptctay" localSheetId="5">#REF!</definedName>
    <definedName name="ptctay" localSheetId="4">#REF!</definedName>
    <definedName name="ptctay" localSheetId="15">#REF!</definedName>
    <definedName name="ptctay" localSheetId="16">#REF!</definedName>
    <definedName name="ptctay" localSheetId="2">#REF!</definedName>
    <definedName name="ptctay" localSheetId="14">#REF!</definedName>
    <definedName name="ptctay" localSheetId="1">#REF!</definedName>
    <definedName name="ptctay" localSheetId="0">#REF!</definedName>
    <definedName name="ptctay" localSheetId="18">#REF!</definedName>
    <definedName name="ptctay" localSheetId="19">#REF!</definedName>
    <definedName name="ptctay" localSheetId="20">#REF!</definedName>
    <definedName name="ptctay" localSheetId="21">#REF!</definedName>
    <definedName name="ptctay" localSheetId="23">#REF!</definedName>
    <definedName name="ptctay" localSheetId="13">#REF!</definedName>
    <definedName name="ptctay" localSheetId="12">#REF!</definedName>
    <definedName name="ptctay" localSheetId="11">#REF!</definedName>
    <definedName name="ptctay" localSheetId="10">#REF!</definedName>
    <definedName name="ptctay" localSheetId="9">#REF!</definedName>
    <definedName name="ptctay" localSheetId="8">#REF!</definedName>
    <definedName name="ptctay" localSheetId="7">#REF!</definedName>
    <definedName name="ptctay">#REF!</definedName>
    <definedName name="pte" localSheetId="25">#REF!</definedName>
    <definedName name="pte" localSheetId="3">#REF!</definedName>
    <definedName name="pte" localSheetId="6">#REF!</definedName>
    <definedName name="pte" localSheetId="5">#REF!</definedName>
    <definedName name="pte" localSheetId="4">#REF!</definedName>
    <definedName name="pte" localSheetId="15">#REF!</definedName>
    <definedName name="pte" localSheetId="16">#REF!</definedName>
    <definedName name="pte" localSheetId="2">#REF!</definedName>
    <definedName name="pte" localSheetId="14">#REF!</definedName>
    <definedName name="pte" localSheetId="1">#REF!</definedName>
    <definedName name="pte" localSheetId="0">#REF!</definedName>
    <definedName name="pte" localSheetId="18">#REF!</definedName>
    <definedName name="pte" localSheetId="19">#REF!</definedName>
    <definedName name="pte" localSheetId="20">#REF!</definedName>
    <definedName name="pte" localSheetId="21">#REF!</definedName>
    <definedName name="pte" localSheetId="23">#REF!</definedName>
    <definedName name="pte" localSheetId="13">#REF!</definedName>
    <definedName name="pte" localSheetId="12">#REF!</definedName>
    <definedName name="pte" localSheetId="11">#REF!</definedName>
    <definedName name="pte" localSheetId="10">#REF!</definedName>
    <definedName name="pte" localSheetId="9">#REF!</definedName>
    <definedName name="pte" localSheetId="8">#REF!</definedName>
    <definedName name="pte" localSheetId="7">#REF!</definedName>
    <definedName name="pte">#REF!</definedName>
    <definedName name="ptesdc" localSheetId="25">#REF!</definedName>
    <definedName name="ptesdc" localSheetId="3">#REF!</definedName>
    <definedName name="ptesdc" localSheetId="6">#REF!</definedName>
    <definedName name="ptesdc" localSheetId="5">#REF!</definedName>
    <definedName name="ptesdc" localSheetId="4">#REF!</definedName>
    <definedName name="ptesdc" localSheetId="15">#REF!</definedName>
    <definedName name="ptesdc" localSheetId="16">#REF!</definedName>
    <definedName name="ptesdc" localSheetId="2">#REF!</definedName>
    <definedName name="ptesdc" localSheetId="14">#REF!</definedName>
    <definedName name="ptesdc" localSheetId="1">#REF!</definedName>
    <definedName name="ptesdc" localSheetId="0">#REF!</definedName>
    <definedName name="ptesdc" localSheetId="18">#REF!</definedName>
    <definedName name="ptesdc" localSheetId="19">#REF!</definedName>
    <definedName name="ptesdc" localSheetId="20">#REF!</definedName>
    <definedName name="ptesdc" localSheetId="21">#REF!</definedName>
    <definedName name="ptesdc" localSheetId="23">#REF!</definedName>
    <definedName name="ptesdc" localSheetId="13">#REF!</definedName>
    <definedName name="ptesdc" localSheetId="12">#REF!</definedName>
    <definedName name="ptesdc" localSheetId="11">#REF!</definedName>
    <definedName name="ptesdc" localSheetId="10">#REF!</definedName>
    <definedName name="ptesdc" localSheetId="9">#REF!</definedName>
    <definedName name="ptesdc" localSheetId="8">#REF!</definedName>
    <definedName name="ptesdc" localSheetId="7">#REF!</definedName>
    <definedName name="ptesdc">#REF!</definedName>
    <definedName name="qnagri" localSheetId="25">#REF!</definedName>
    <definedName name="qnagri" localSheetId="3">#REF!</definedName>
    <definedName name="qnagri" localSheetId="6">#REF!</definedName>
    <definedName name="qnagri" localSheetId="5">#REF!</definedName>
    <definedName name="qnagri" localSheetId="4">#REF!</definedName>
    <definedName name="qnagri" localSheetId="15">#REF!</definedName>
    <definedName name="qnagri" localSheetId="16">#REF!</definedName>
    <definedName name="qnagri" localSheetId="2">#REF!</definedName>
    <definedName name="qnagri" localSheetId="14">#REF!</definedName>
    <definedName name="qnagri" localSheetId="1">#REF!</definedName>
    <definedName name="qnagri" localSheetId="0">#REF!</definedName>
    <definedName name="qnagri" localSheetId="18">#REF!</definedName>
    <definedName name="qnagri" localSheetId="19">#REF!</definedName>
    <definedName name="qnagri" localSheetId="20">#REF!</definedName>
    <definedName name="qnagri" localSheetId="21">#REF!</definedName>
    <definedName name="qnagri" localSheetId="23">#REF!</definedName>
    <definedName name="qnagri" localSheetId="13">#REF!</definedName>
    <definedName name="qnagri" localSheetId="12">#REF!</definedName>
    <definedName name="qnagri" localSheetId="11">#REF!</definedName>
    <definedName name="qnagri" localSheetId="10">#REF!</definedName>
    <definedName name="qnagri" localSheetId="9">#REF!</definedName>
    <definedName name="qnagri" localSheetId="8">#REF!</definedName>
    <definedName name="qnagri" localSheetId="7">#REF!</definedName>
    <definedName name="qnagri">#REF!</definedName>
    <definedName name="qnas" localSheetId="25">#REF!</definedName>
    <definedName name="qnas" localSheetId="3">#REF!</definedName>
    <definedName name="qnas" localSheetId="6">#REF!</definedName>
    <definedName name="qnas" localSheetId="5">#REF!</definedName>
    <definedName name="qnas" localSheetId="4">#REF!</definedName>
    <definedName name="qnas" localSheetId="15">#REF!</definedName>
    <definedName name="qnas" localSheetId="16">#REF!</definedName>
    <definedName name="qnas" localSheetId="2">#REF!</definedName>
    <definedName name="qnas" localSheetId="14">#REF!</definedName>
    <definedName name="qnas" localSheetId="1">#REF!</definedName>
    <definedName name="qnas" localSheetId="0">#REF!</definedName>
    <definedName name="qnas" localSheetId="18">#REF!</definedName>
    <definedName name="qnas" localSheetId="19">#REF!</definedName>
    <definedName name="qnas" localSheetId="20">#REF!</definedName>
    <definedName name="qnas" localSheetId="21">#REF!</definedName>
    <definedName name="qnas" localSheetId="23">#REF!</definedName>
    <definedName name="qnas" localSheetId="13">#REF!</definedName>
    <definedName name="qnas" localSheetId="12">#REF!</definedName>
    <definedName name="qnas" localSheetId="11">#REF!</definedName>
    <definedName name="qnas" localSheetId="10">#REF!</definedName>
    <definedName name="qnas" localSheetId="9">#REF!</definedName>
    <definedName name="qnas" localSheetId="8">#REF!</definedName>
    <definedName name="qnas" localSheetId="7">#REF!</definedName>
    <definedName name="qnas">#REF!</definedName>
    <definedName name="qnas2"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nas2"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nas2"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nas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alification" localSheetId="25">#REF!</definedName>
    <definedName name="qualification" localSheetId="3">#REF!</definedName>
    <definedName name="qualification" localSheetId="6">#REF!</definedName>
    <definedName name="qualification" localSheetId="5">#REF!</definedName>
    <definedName name="qualification" localSheetId="4">#REF!</definedName>
    <definedName name="qualification" localSheetId="15">#REF!</definedName>
    <definedName name="qualification" localSheetId="16">#REF!</definedName>
    <definedName name="qualification" localSheetId="2">#REF!</definedName>
    <definedName name="qualification" localSheetId="14">#REF!</definedName>
    <definedName name="qualification" localSheetId="1">#REF!</definedName>
    <definedName name="qualification" localSheetId="0">#REF!</definedName>
    <definedName name="qualification" localSheetId="18">#REF!</definedName>
    <definedName name="qualification" localSheetId="19">#REF!</definedName>
    <definedName name="qualification" localSheetId="20">#REF!</definedName>
    <definedName name="qualification" localSheetId="21">#REF!</definedName>
    <definedName name="qualification" localSheetId="23">#REF!</definedName>
    <definedName name="qualification" localSheetId="13">#REF!</definedName>
    <definedName name="qualification" localSheetId="12">#REF!</definedName>
    <definedName name="qualification" localSheetId="11">#REF!</definedName>
    <definedName name="qualification" localSheetId="10">#REF!</definedName>
    <definedName name="qualification" localSheetId="9">#REF!</definedName>
    <definedName name="qualification" localSheetId="8">#REF!</definedName>
    <definedName name="qualification" localSheetId="7">#REF!</definedName>
    <definedName name="qualification">#REF!</definedName>
    <definedName name="que"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e"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e"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e"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enat" localSheetId="25">#REF!</definedName>
    <definedName name="quenat" localSheetId="3">#REF!</definedName>
    <definedName name="quenat" localSheetId="6">#REF!</definedName>
    <definedName name="quenat" localSheetId="5">#REF!</definedName>
    <definedName name="quenat" localSheetId="4">#REF!</definedName>
    <definedName name="quenat" localSheetId="15">#REF!</definedName>
    <definedName name="quenat" localSheetId="16">#REF!</definedName>
    <definedName name="quenat" localSheetId="2">#REF!</definedName>
    <definedName name="quenat" localSheetId="14">#REF!</definedName>
    <definedName name="quenat" localSheetId="1">#REF!</definedName>
    <definedName name="quenat" localSheetId="0">#REF!</definedName>
    <definedName name="quenat" localSheetId="18">#REF!</definedName>
    <definedName name="quenat" localSheetId="19">#REF!</definedName>
    <definedName name="quenat" localSheetId="20">#REF!</definedName>
    <definedName name="quenat" localSheetId="21">#REF!</definedName>
    <definedName name="quenat" localSheetId="23">#REF!</definedName>
    <definedName name="quenat" localSheetId="13">#REF!</definedName>
    <definedName name="quenat" localSheetId="12">#REF!</definedName>
    <definedName name="quenat" localSheetId="11">#REF!</definedName>
    <definedName name="quenat" localSheetId="10">#REF!</definedName>
    <definedName name="quenat" localSheetId="9">#REF!</definedName>
    <definedName name="quenat" localSheetId="8">#REF!</definedName>
    <definedName name="quenat" localSheetId="7">#REF!</definedName>
    <definedName name="quenat">#REF!</definedName>
    <definedName name="quez" localSheetId="25">#REF!</definedName>
    <definedName name="quez" localSheetId="3">#REF!</definedName>
    <definedName name="quez" localSheetId="6">#REF!</definedName>
    <definedName name="quez" localSheetId="5">#REF!</definedName>
    <definedName name="quez" localSheetId="4">#REF!</definedName>
    <definedName name="quez" localSheetId="15">#REF!</definedName>
    <definedName name="quez" localSheetId="16">#REF!</definedName>
    <definedName name="quez" localSheetId="2">#REF!</definedName>
    <definedName name="quez" localSheetId="14">#REF!</definedName>
    <definedName name="quez" localSheetId="1">#REF!</definedName>
    <definedName name="quez" localSheetId="0">#REF!</definedName>
    <definedName name="quez" localSheetId="18">#REF!</definedName>
    <definedName name="quez" localSheetId="19">#REF!</definedName>
    <definedName name="quez" localSheetId="20">#REF!</definedName>
    <definedName name="quez" localSheetId="21">#REF!</definedName>
    <definedName name="quez" localSheetId="23">#REF!</definedName>
    <definedName name="quez" localSheetId="13">#REF!</definedName>
    <definedName name="quez" localSheetId="12">#REF!</definedName>
    <definedName name="quez" localSheetId="11">#REF!</definedName>
    <definedName name="quez" localSheetId="10">#REF!</definedName>
    <definedName name="quez" localSheetId="9">#REF!</definedName>
    <definedName name="quez" localSheetId="8">#REF!</definedName>
    <definedName name="quez" localSheetId="7">#REF!</definedName>
    <definedName name="quez">#REF!</definedName>
    <definedName name="quezon"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ezon"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ezon"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uezon"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wer"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wer"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wer"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qwer"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iz"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iz"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iz"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iz"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os" localSheetId="25">#REF!</definedName>
    <definedName name="ros" localSheetId="3">#REF!</definedName>
    <definedName name="ros" localSheetId="6">#REF!</definedName>
    <definedName name="ros" localSheetId="5">#REF!</definedName>
    <definedName name="ros" localSheetId="4">#REF!</definedName>
    <definedName name="ros" localSheetId="15">#REF!</definedName>
    <definedName name="ros" localSheetId="16">#REF!</definedName>
    <definedName name="ros" localSheetId="2">#REF!</definedName>
    <definedName name="ros" localSheetId="14">#REF!</definedName>
    <definedName name="ros" localSheetId="1">#REF!</definedName>
    <definedName name="ros" localSheetId="0">#REF!</definedName>
    <definedName name="ros" localSheetId="18">#REF!</definedName>
    <definedName name="ros" localSheetId="19">#REF!</definedName>
    <definedName name="ros" localSheetId="20">#REF!</definedName>
    <definedName name="ros" localSheetId="21">#REF!</definedName>
    <definedName name="ros" localSheetId="23">#REF!</definedName>
    <definedName name="ros" localSheetId="13">#REF!</definedName>
    <definedName name="ros" localSheetId="12">#REF!</definedName>
    <definedName name="ros" localSheetId="11">#REF!</definedName>
    <definedName name="ros" localSheetId="10">#REF!</definedName>
    <definedName name="ros" localSheetId="9">#REF!</definedName>
    <definedName name="ros" localSheetId="8">#REF!</definedName>
    <definedName name="ros" localSheetId="7">#REF!</definedName>
    <definedName name="ros">#REF!</definedName>
    <definedName name="rosario"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osario"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osario"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osario"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tcc" localSheetId="25">#REF!</definedName>
    <definedName name="rtcc" localSheetId="3">#REF!</definedName>
    <definedName name="rtcc" localSheetId="6">#REF!</definedName>
    <definedName name="rtcc" localSheetId="5">#REF!</definedName>
    <definedName name="rtcc" localSheetId="4">#REF!</definedName>
    <definedName name="rtcc" localSheetId="15">#REF!</definedName>
    <definedName name="rtcc" localSheetId="16">#REF!</definedName>
    <definedName name="rtcc" localSheetId="2">#REF!</definedName>
    <definedName name="rtcc" localSheetId="14">#REF!</definedName>
    <definedName name="rtcc" localSheetId="1">#REF!</definedName>
    <definedName name="rtcc" localSheetId="0">#REF!</definedName>
    <definedName name="rtcc" localSheetId="18">#REF!</definedName>
    <definedName name="rtcc" localSheetId="19">#REF!</definedName>
    <definedName name="rtcc" localSheetId="20">#REF!</definedName>
    <definedName name="rtcc" localSheetId="21">#REF!</definedName>
    <definedName name="rtcc" localSheetId="23">#REF!</definedName>
    <definedName name="rtcc" localSheetId="13">#REF!</definedName>
    <definedName name="rtcc" localSheetId="12">#REF!</definedName>
    <definedName name="rtcc" localSheetId="11">#REF!</definedName>
    <definedName name="rtcc" localSheetId="10">#REF!</definedName>
    <definedName name="rtcc" localSheetId="9">#REF!</definedName>
    <definedName name="rtcc" localSheetId="8">#REF!</definedName>
    <definedName name="rtcc" localSheetId="7">#REF!</definedName>
    <definedName name="rtcc">#REF!</definedName>
    <definedName name="sd" localSheetId="25">#REF!</definedName>
    <definedName name="sd" localSheetId="3">#REF!</definedName>
    <definedName name="sd" localSheetId="6">#REF!</definedName>
    <definedName name="sd" localSheetId="5">#REF!</definedName>
    <definedName name="sd" localSheetId="4">#REF!</definedName>
    <definedName name="sd" localSheetId="15">#REF!</definedName>
    <definedName name="sd" localSheetId="16">#REF!</definedName>
    <definedName name="sd" localSheetId="2">#REF!</definedName>
    <definedName name="sd" localSheetId="14">#REF!</definedName>
    <definedName name="sd" localSheetId="1">#REF!</definedName>
    <definedName name="sd" localSheetId="0">#REF!</definedName>
    <definedName name="sd" localSheetId="18">#REF!</definedName>
    <definedName name="sd" localSheetId="19">#REF!</definedName>
    <definedName name="sd" localSheetId="20">#REF!</definedName>
    <definedName name="sd" localSheetId="21">#REF!</definedName>
    <definedName name="sd" localSheetId="23">#REF!</definedName>
    <definedName name="sd" localSheetId="13">#REF!</definedName>
    <definedName name="sd" localSheetId="12">#REF!</definedName>
    <definedName name="sd" localSheetId="11">#REF!</definedName>
    <definedName name="sd" localSheetId="10">#REF!</definedName>
    <definedName name="sd" localSheetId="9">#REF!</definedName>
    <definedName name="sd" localSheetId="8">#REF!</definedName>
    <definedName name="sd" localSheetId="7">#REF!</definedName>
    <definedName name="sd">#REF!</definedName>
    <definedName name="sgd" localSheetId="25">#REF!</definedName>
    <definedName name="sgd" localSheetId="3">#REF!</definedName>
    <definedName name="sgd" localSheetId="6">#REF!</definedName>
    <definedName name="sgd" localSheetId="5">#REF!</definedName>
    <definedName name="sgd" localSheetId="4">#REF!</definedName>
    <definedName name="sgd" localSheetId="15">#REF!</definedName>
    <definedName name="sgd" localSheetId="16">#REF!</definedName>
    <definedName name="sgd" localSheetId="2">#REF!</definedName>
    <definedName name="sgd" localSheetId="14">#REF!</definedName>
    <definedName name="sgd" localSheetId="1">#REF!</definedName>
    <definedName name="sgd" localSheetId="0">#REF!</definedName>
    <definedName name="sgd" localSheetId="18">#REF!</definedName>
    <definedName name="sgd" localSheetId="19">#REF!</definedName>
    <definedName name="sgd" localSheetId="20">#REF!</definedName>
    <definedName name="sgd" localSheetId="21">#REF!</definedName>
    <definedName name="sgd" localSheetId="23">#REF!</definedName>
    <definedName name="sgd" localSheetId="13">#REF!</definedName>
    <definedName name="sgd" localSheetId="12">#REF!</definedName>
    <definedName name="sgd" localSheetId="11">#REF!</definedName>
    <definedName name="sgd" localSheetId="10">#REF!</definedName>
    <definedName name="sgd" localSheetId="9">#REF!</definedName>
    <definedName name="sgd" localSheetId="8">#REF!</definedName>
    <definedName name="sgd" localSheetId="7">#REF!</definedName>
    <definedName name="sgd">#REF!</definedName>
    <definedName name="sls" localSheetId="25">#REF!</definedName>
    <definedName name="sls" localSheetId="3">#REF!</definedName>
    <definedName name="sls" localSheetId="6">#REF!</definedName>
    <definedName name="sls" localSheetId="5">#REF!</definedName>
    <definedName name="sls" localSheetId="4">#REF!</definedName>
    <definedName name="sls" localSheetId="15">#REF!</definedName>
    <definedName name="sls" localSheetId="16">#REF!</definedName>
    <definedName name="sls" localSheetId="2">#REF!</definedName>
    <definedName name="sls" localSheetId="14">#REF!</definedName>
    <definedName name="sls" localSheetId="1">#REF!</definedName>
    <definedName name="sls" localSheetId="0">#REF!</definedName>
    <definedName name="sls" localSheetId="18">#REF!</definedName>
    <definedName name="sls" localSheetId="19">#REF!</definedName>
    <definedName name="sls" localSheetId="20">#REF!</definedName>
    <definedName name="sls" localSheetId="21">#REF!</definedName>
    <definedName name="sls" localSheetId="23">#REF!</definedName>
    <definedName name="sls" localSheetId="13">#REF!</definedName>
    <definedName name="sls" localSheetId="12">#REF!</definedName>
    <definedName name="sls" localSheetId="11">#REF!</definedName>
    <definedName name="sls" localSheetId="10">#REF!</definedName>
    <definedName name="sls" localSheetId="9">#REF!</definedName>
    <definedName name="sls" localSheetId="8">#REF!</definedName>
    <definedName name="sls" localSheetId="7">#REF!</definedName>
    <definedName name="sls">#REF!</definedName>
    <definedName name="sor" localSheetId="25">#REF!</definedName>
    <definedName name="sor" localSheetId="3">#REF!</definedName>
    <definedName name="sor" localSheetId="6">#REF!</definedName>
    <definedName name="sor" localSheetId="5">#REF!</definedName>
    <definedName name="sor" localSheetId="4">#REF!</definedName>
    <definedName name="sor" localSheetId="15">#REF!</definedName>
    <definedName name="sor" localSheetId="16">#REF!</definedName>
    <definedName name="sor" localSheetId="2">#REF!</definedName>
    <definedName name="sor" localSheetId="14">#REF!</definedName>
    <definedName name="sor" localSheetId="1">#REF!</definedName>
    <definedName name="sor" localSheetId="0">#REF!</definedName>
    <definedName name="sor" localSheetId="18">#REF!</definedName>
    <definedName name="sor" localSheetId="19">#REF!</definedName>
    <definedName name="sor" localSheetId="20">#REF!</definedName>
    <definedName name="sor" localSheetId="21">#REF!</definedName>
    <definedName name="sor" localSheetId="23">#REF!</definedName>
    <definedName name="sor" localSheetId="13">#REF!</definedName>
    <definedName name="sor" localSheetId="12">#REF!</definedName>
    <definedName name="sor" localSheetId="11">#REF!</definedName>
    <definedName name="sor" localSheetId="10">#REF!</definedName>
    <definedName name="sor" localSheetId="9">#REF!</definedName>
    <definedName name="sor" localSheetId="8">#REF!</definedName>
    <definedName name="sor" localSheetId="7">#REF!</definedName>
    <definedName name="sor">#REF!</definedName>
    <definedName name="tane" localSheetId="25">#REF!</definedName>
    <definedName name="tane" localSheetId="3">#REF!</definedName>
    <definedName name="tane" localSheetId="6">#REF!</definedName>
    <definedName name="tane" localSheetId="5">#REF!</definedName>
    <definedName name="tane" localSheetId="4">#REF!</definedName>
    <definedName name="tane" localSheetId="15">#REF!</definedName>
    <definedName name="tane" localSheetId="16">#REF!</definedName>
    <definedName name="tane" localSheetId="2">#REF!</definedName>
    <definedName name="tane" localSheetId="14">#REF!</definedName>
    <definedName name="tane" localSheetId="1">#REF!</definedName>
    <definedName name="tane" localSheetId="0">#REF!</definedName>
    <definedName name="tane" localSheetId="18">#REF!</definedName>
    <definedName name="tane" localSheetId="19">#REF!</definedName>
    <definedName name="tane" localSheetId="20">#REF!</definedName>
    <definedName name="tane" localSheetId="21">#REF!</definedName>
    <definedName name="tane" localSheetId="23">#REF!</definedName>
    <definedName name="tane" localSheetId="13">#REF!</definedName>
    <definedName name="tane" localSheetId="12">#REF!</definedName>
    <definedName name="tane" localSheetId="11">#REF!</definedName>
    <definedName name="tane" localSheetId="10">#REF!</definedName>
    <definedName name="tane" localSheetId="9">#REF!</definedName>
    <definedName name="tane" localSheetId="8">#REF!</definedName>
    <definedName name="tane" localSheetId="7">#REF!</definedName>
    <definedName name="tane">#REF!</definedName>
    <definedName name="tay"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ay"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ay"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ay"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aytay" localSheetId="25">#REF!</definedName>
    <definedName name="taytay" localSheetId="3">#REF!</definedName>
    <definedName name="taytay" localSheetId="6">#REF!</definedName>
    <definedName name="taytay" localSheetId="5">#REF!</definedName>
    <definedName name="taytay" localSheetId="4">#REF!</definedName>
    <definedName name="taytay" localSheetId="15">#REF!</definedName>
    <definedName name="taytay" localSheetId="16">#REF!</definedName>
    <definedName name="taytay" localSheetId="2">#REF!</definedName>
    <definedName name="taytay" localSheetId="14">#REF!</definedName>
    <definedName name="taytay" localSheetId="1">#REF!</definedName>
    <definedName name="taytay" localSheetId="0">#REF!</definedName>
    <definedName name="taytay" localSheetId="18">#REF!</definedName>
    <definedName name="taytay" localSheetId="19">#REF!</definedName>
    <definedName name="taytay" localSheetId="20">#REF!</definedName>
    <definedName name="taytay" localSheetId="21">#REF!</definedName>
    <definedName name="taytay" localSheetId="23">#REF!</definedName>
    <definedName name="taytay" localSheetId="13">#REF!</definedName>
    <definedName name="taytay" localSheetId="12">#REF!</definedName>
    <definedName name="taytay" localSheetId="11">#REF!</definedName>
    <definedName name="taytay" localSheetId="10">#REF!</definedName>
    <definedName name="taytay" localSheetId="9">#REF!</definedName>
    <definedName name="taytay" localSheetId="8">#REF!</definedName>
    <definedName name="taytay" localSheetId="7">#REF!</definedName>
    <definedName name="taytay">#REF!</definedName>
    <definedName name="tayty" localSheetId="25">#REF!</definedName>
    <definedName name="tayty" localSheetId="3">#REF!</definedName>
    <definedName name="tayty" localSheetId="6">#REF!</definedName>
    <definedName name="tayty" localSheetId="5">#REF!</definedName>
    <definedName name="tayty" localSheetId="4">#REF!</definedName>
    <definedName name="tayty" localSheetId="15">#REF!</definedName>
    <definedName name="tayty" localSheetId="16">#REF!</definedName>
    <definedName name="tayty" localSheetId="2">#REF!</definedName>
    <definedName name="tayty" localSheetId="14">#REF!</definedName>
    <definedName name="tayty" localSheetId="1">#REF!</definedName>
    <definedName name="tayty" localSheetId="0">#REF!</definedName>
    <definedName name="tayty" localSheetId="18">#REF!</definedName>
    <definedName name="tayty" localSheetId="19">#REF!</definedName>
    <definedName name="tayty" localSheetId="20">#REF!</definedName>
    <definedName name="tayty" localSheetId="21">#REF!</definedName>
    <definedName name="tayty" localSheetId="23">#REF!</definedName>
    <definedName name="tayty" localSheetId="13">#REF!</definedName>
    <definedName name="tayty" localSheetId="12">#REF!</definedName>
    <definedName name="tayty" localSheetId="11">#REF!</definedName>
    <definedName name="tayty" localSheetId="10">#REF!</definedName>
    <definedName name="tayty" localSheetId="9">#REF!</definedName>
    <definedName name="tayty" localSheetId="8">#REF!</definedName>
    <definedName name="tayty" localSheetId="7">#REF!</definedName>
    <definedName name="tayty">#REF!</definedName>
    <definedName name="tuyo"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uyo"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uyo"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uyo"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yuo" localSheetId="25">#REF!</definedName>
    <definedName name="tyuo" localSheetId="3">#REF!</definedName>
    <definedName name="tyuo" localSheetId="6">#REF!</definedName>
    <definedName name="tyuo" localSheetId="5">#REF!</definedName>
    <definedName name="tyuo" localSheetId="4">#REF!</definedName>
    <definedName name="tyuo" localSheetId="15">#REF!</definedName>
    <definedName name="tyuo" localSheetId="16">#REF!</definedName>
    <definedName name="tyuo" localSheetId="2">#REF!</definedName>
    <definedName name="tyuo" localSheetId="14">#REF!</definedName>
    <definedName name="tyuo" localSheetId="1">#REF!</definedName>
    <definedName name="tyuo" localSheetId="0">#REF!</definedName>
    <definedName name="tyuo" localSheetId="18">#REF!</definedName>
    <definedName name="tyuo" localSheetId="19">#REF!</definedName>
    <definedName name="tyuo" localSheetId="20">#REF!</definedName>
    <definedName name="tyuo" localSheetId="21">#REF!</definedName>
    <definedName name="tyuo" localSheetId="23">#REF!</definedName>
    <definedName name="tyuo" localSheetId="13">#REF!</definedName>
    <definedName name="tyuo" localSheetId="12">#REF!</definedName>
    <definedName name="tyuo" localSheetId="11">#REF!</definedName>
    <definedName name="tyuo" localSheetId="10">#REF!</definedName>
    <definedName name="tyuo" localSheetId="9">#REF!</definedName>
    <definedName name="tyuo" localSheetId="8">#REF!</definedName>
    <definedName name="tyuo" localSheetId="7">#REF!</definedName>
    <definedName name="tyuo">#REF!</definedName>
    <definedName name="uaq"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uaq"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uaq"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uaq"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uaqtea" localSheetId="25">#REF!</definedName>
    <definedName name="uaqtea" localSheetId="3">#REF!</definedName>
    <definedName name="uaqtea" localSheetId="6">#REF!</definedName>
    <definedName name="uaqtea" localSheetId="5">#REF!</definedName>
    <definedName name="uaqtea" localSheetId="4">#REF!</definedName>
    <definedName name="uaqtea" localSheetId="15">#REF!</definedName>
    <definedName name="uaqtea" localSheetId="16">#REF!</definedName>
    <definedName name="uaqtea" localSheetId="2">#REF!</definedName>
    <definedName name="uaqtea" localSheetId="14">#REF!</definedName>
    <definedName name="uaqtea" localSheetId="1">#REF!</definedName>
    <definedName name="uaqtea" localSheetId="0">#REF!</definedName>
    <definedName name="uaqtea" localSheetId="18">#REF!</definedName>
    <definedName name="uaqtea" localSheetId="19">#REF!</definedName>
    <definedName name="uaqtea" localSheetId="20">#REF!</definedName>
    <definedName name="uaqtea" localSheetId="21">#REF!</definedName>
    <definedName name="uaqtea" localSheetId="23">#REF!</definedName>
    <definedName name="uaqtea" localSheetId="13">#REF!</definedName>
    <definedName name="uaqtea" localSheetId="12">#REF!</definedName>
    <definedName name="uaqtea" localSheetId="11">#REF!</definedName>
    <definedName name="uaqtea" localSheetId="10">#REF!</definedName>
    <definedName name="uaqtea" localSheetId="9">#REF!</definedName>
    <definedName name="uaqtea" localSheetId="8">#REF!</definedName>
    <definedName name="uaqtea" localSheetId="7">#REF!</definedName>
    <definedName name="uaqtea">#REF!</definedName>
    <definedName name="uj" localSheetId="25">#REF!</definedName>
    <definedName name="uj" localSheetId="3">#REF!</definedName>
    <definedName name="uj" localSheetId="6">#REF!</definedName>
    <definedName name="uj" localSheetId="5">#REF!</definedName>
    <definedName name="uj" localSheetId="4">#REF!</definedName>
    <definedName name="uj" localSheetId="15">#REF!</definedName>
    <definedName name="uj" localSheetId="16">#REF!</definedName>
    <definedName name="uj" localSheetId="2">#REF!</definedName>
    <definedName name="uj" localSheetId="14">#REF!</definedName>
    <definedName name="uj" localSheetId="1">#REF!</definedName>
    <definedName name="uj" localSheetId="0">#REF!</definedName>
    <definedName name="uj" localSheetId="18">#REF!</definedName>
    <definedName name="uj" localSheetId="19">#REF!</definedName>
    <definedName name="uj" localSheetId="20">#REF!</definedName>
    <definedName name="uj" localSheetId="21">#REF!</definedName>
    <definedName name="uj" localSheetId="23">#REF!</definedName>
    <definedName name="uj" localSheetId="13">#REF!</definedName>
    <definedName name="uj" localSheetId="12">#REF!</definedName>
    <definedName name="uj" localSheetId="11">#REF!</definedName>
    <definedName name="uj" localSheetId="10">#REF!</definedName>
    <definedName name="uj" localSheetId="9">#REF!</definedName>
    <definedName name="uj" localSheetId="8">#REF!</definedName>
    <definedName name="uj" localSheetId="7">#REF!</definedName>
    <definedName name="uj">#REF!</definedName>
    <definedName name="ujjj" localSheetId="25">#REF!</definedName>
    <definedName name="ujjj" localSheetId="3">#REF!</definedName>
    <definedName name="ujjj" localSheetId="6">#REF!</definedName>
    <definedName name="ujjj" localSheetId="5">#REF!</definedName>
    <definedName name="ujjj" localSheetId="4">#REF!</definedName>
    <definedName name="ujjj" localSheetId="15">#REF!</definedName>
    <definedName name="ujjj" localSheetId="16">#REF!</definedName>
    <definedName name="ujjj" localSheetId="2">#REF!</definedName>
    <definedName name="ujjj" localSheetId="14">#REF!</definedName>
    <definedName name="ujjj" localSheetId="1">#REF!</definedName>
    <definedName name="ujjj" localSheetId="0">#REF!</definedName>
    <definedName name="ujjj" localSheetId="18">#REF!</definedName>
    <definedName name="ujjj" localSheetId="19">#REF!</definedName>
    <definedName name="ujjj" localSheetId="20">#REF!</definedName>
    <definedName name="ujjj" localSheetId="21">#REF!</definedName>
    <definedName name="ujjj" localSheetId="23">#REF!</definedName>
    <definedName name="ujjj" localSheetId="13">#REF!</definedName>
    <definedName name="ujjj" localSheetId="12">#REF!</definedName>
    <definedName name="ujjj" localSheetId="11">#REF!</definedName>
    <definedName name="ujjj" localSheetId="10">#REF!</definedName>
    <definedName name="ujjj" localSheetId="9">#REF!</definedName>
    <definedName name="ujjj" localSheetId="8">#REF!</definedName>
    <definedName name="ujjj" localSheetId="7">#REF!</definedName>
    <definedName name="ujjj">#REF!</definedName>
    <definedName name="vhfhf" localSheetId="25">#REF!</definedName>
    <definedName name="vhfhf" localSheetId="3">#REF!</definedName>
    <definedName name="vhfhf" localSheetId="6">#REF!</definedName>
    <definedName name="vhfhf" localSheetId="5">#REF!</definedName>
    <definedName name="vhfhf" localSheetId="4">#REF!</definedName>
    <definedName name="vhfhf" localSheetId="15">#REF!</definedName>
    <definedName name="vhfhf" localSheetId="16">#REF!</definedName>
    <definedName name="vhfhf" localSheetId="2">#REF!</definedName>
    <definedName name="vhfhf" localSheetId="14">#REF!</definedName>
    <definedName name="vhfhf" localSheetId="1">#REF!</definedName>
    <definedName name="vhfhf" localSheetId="0">#REF!</definedName>
    <definedName name="vhfhf" localSheetId="18">#REF!</definedName>
    <definedName name="vhfhf" localSheetId="19">#REF!</definedName>
    <definedName name="vhfhf" localSheetId="20">#REF!</definedName>
    <definedName name="vhfhf" localSheetId="21">#REF!</definedName>
    <definedName name="vhfhf" localSheetId="23">#REF!</definedName>
    <definedName name="vhfhf" localSheetId="13">#REF!</definedName>
    <definedName name="vhfhf" localSheetId="12">#REF!</definedName>
    <definedName name="vhfhf" localSheetId="11">#REF!</definedName>
    <definedName name="vhfhf" localSheetId="10">#REF!</definedName>
    <definedName name="vhfhf" localSheetId="9">#REF!</definedName>
    <definedName name="vhfhf" localSheetId="8">#REF!</definedName>
    <definedName name="vhfhf" localSheetId="7">#REF!</definedName>
    <definedName name="vhfhf">#REF!</definedName>
    <definedName name="vmvmbk"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vmvmbk"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vmvmbk"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vmvmbk"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xbc" localSheetId="25">#REF!</definedName>
    <definedName name="xbc" localSheetId="3">#REF!</definedName>
    <definedName name="xbc" localSheetId="6">#REF!</definedName>
    <definedName name="xbc" localSheetId="5">#REF!</definedName>
    <definedName name="xbc" localSheetId="4">#REF!</definedName>
    <definedName name="xbc" localSheetId="15">#REF!</definedName>
    <definedName name="xbc" localSheetId="16">#REF!</definedName>
    <definedName name="xbc" localSheetId="2">#REF!</definedName>
    <definedName name="xbc" localSheetId="14">#REF!</definedName>
    <definedName name="xbc" localSheetId="1">#REF!</definedName>
    <definedName name="xbc" localSheetId="0">#REF!</definedName>
    <definedName name="xbc" localSheetId="18">#REF!</definedName>
    <definedName name="xbc" localSheetId="19">#REF!</definedName>
    <definedName name="xbc" localSheetId="20">#REF!</definedName>
    <definedName name="xbc" localSheetId="21">#REF!</definedName>
    <definedName name="xbc" localSheetId="23">#REF!</definedName>
    <definedName name="xbc" localSheetId="13">#REF!</definedName>
    <definedName name="xbc" localSheetId="12">#REF!</definedName>
    <definedName name="xbc" localSheetId="11">#REF!</definedName>
    <definedName name="xbc" localSheetId="10">#REF!</definedName>
    <definedName name="xbc" localSheetId="9">#REF!</definedName>
    <definedName name="xbc" localSheetId="8">#REF!</definedName>
    <definedName name="xbc" localSheetId="7">#REF!</definedName>
    <definedName name="xbc">#REF!</definedName>
    <definedName name="yak" localSheetId="25">#REF!</definedName>
    <definedName name="yak" localSheetId="3">#REF!</definedName>
    <definedName name="yak" localSheetId="6">#REF!</definedName>
    <definedName name="yak" localSheetId="5">#REF!</definedName>
    <definedName name="yak" localSheetId="4">#REF!</definedName>
    <definedName name="yak" localSheetId="15">#REF!</definedName>
    <definedName name="yak" localSheetId="16">#REF!</definedName>
    <definedName name="yak" localSheetId="2">#REF!</definedName>
    <definedName name="yak" localSheetId="14">#REF!</definedName>
    <definedName name="yak" localSheetId="1">#REF!</definedName>
    <definedName name="yak" localSheetId="0">#REF!</definedName>
    <definedName name="yak" localSheetId="18">#REF!</definedName>
    <definedName name="yak" localSheetId="19">#REF!</definedName>
    <definedName name="yak" localSheetId="20">#REF!</definedName>
    <definedName name="yak" localSheetId="21">#REF!</definedName>
    <definedName name="yak" localSheetId="23">#REF!</definedName>
    <definedName name="yak" localSheetId="13">#REF!</definedName>
    <definedName name="yak" localSheetId="12">#REF!</definedName>
    <definedName name="yak" localSheetId="11">#REF!</definedName>
    <definedName name="yak" localSheetId="10">#REF!</definedName>
    <definedName name="yak" localSheetId="9">#REF!</definedName>
    <definedName name="yak" localSheetId="8">#REF!</definedName>
    <definedName name="yak" localSheetId="7">#REF!</definedName>
    <definedName name="yak">#REF!</definedName>
    <definedName name="Z_DC574383_49CD_4B41_B4D9_3AE5DBA20604_.wvu.FilterData" localSheetId="24" hidden="1">TWSP!$A$4:$P$324</definedName>
    <definedName name="Z_DC574383_49CD_4B41_B4D9_3AE5DBA20604_.wvu.FilterData" localSheetId="26" hidden="1">'TWSP (Cost 2020)'!$A$4:$P$324</definedName>
  </definedNames>
  <calcPr calcId="144525"/>
  <extLst>
    <ext uri="GoogleSheetsCustomDataVersion1">
      <go:sheetsCustomData xmlns:go="http://customooxmlschemas.google.com/" r:id="" roundtripDataSignature="AMtx7mhlX4VGqc22r+Sf0p8hSW/qMemfrg=="/>
    </ext>
  </extLst>
</workbook>
</file>

<file path=xl/calcChain.xml><?xml version="1.0" encoding="utf-8"?>
<calcChain xmlns="http://schemas.openxmlformats.org/spreadsheetml/2006/main">
  <c r="E27" i="22" l="1"/>
  <c r="F27" i="22"/>
  <c r="H27" i="29" l="1"/>
  <c r="G27" i="29"/>
  <c r="H18" i="31"/>
  <c r="G18" i="31"/>
  <c r="H17" i="31"/>
  <c r="H16" i="31"/>
  <c r="H15" i="31"/>
  <c r="H14" i="31"/>
  <c r="H13" i="31"/>
  <c r="H12" i="31"/>
  <c r="H11" i="31"/>
  <c r="F8" i="30" l="1"/>
  <c r="E8" i="30"/>
  <c r="H8" i="21" l="1"/>
  <c r="G8" i="21"/>
  <c r="G6" i="21"/>
  <c r="H5" i="21"/>
  <c r="G5" i="21"/>
  <c r="H9" i="21"/>
  <c r="H7" i="21"/>
  <c r="H6" i="21"/>
  <c r="G9" i="21"/>
  <c r="G7" i="21"/>
  <c r="E22" i="21"/>
  <c r="E21" i="21"/>
  <c r="E23" i="21" s="1"/>
  <c r="E20" i="21"/>
  <c r="E19" i="21"/>
  <c r="E18" i="21"/>
  <c r="G14" i="26" l="1"/>
  <c r="H23" i="28" l="1"/>
  <c r="G23" i="28"/>
  <c r="H18" i="27" l="1"/>
  <c r="H17" i="27"/>
  <c r="H16" i="27"/>
  <c r="H15" i="27"/>
  <c r="H14" i="27"/>
  <c r="H13" i="27"/>
  <c r="H12" i="27"/>
  <c r="H11" i="27"/>
  <c r="G19" i="27"/>
  <c r="H19" i="27" l="1"/>
  <c r="D32" i="21" l="1"/>
  <c r="C32" i="21"/>
  <c r="D64" i="21" l="1"/>
  <c r="C64" i="21"/>
  <c r="D63" i="21"/>
  <c r="C63" i="21"/>
  <c r="D62" i="21"/>
  <c r="C62" i="21"/>
  <c r="D61" i="21"/>
  <c r="C61" i="21"/>
  <c r="D60" i="21"/>
  <c r="C60" i="21"/>
  <c r="D53" i="21"/>
  <c r="C53" i="21"/>
  <c r="D29" i="21"/>
  <c r="C29" i="21"/>
  <c r="H13" i="26" l="1"/>
  <c r="H12" i="26"/>
  <c r="H11" i="26"/>
  <c r="H14" i="26" l="1"/>
  <c r="H37" i="25" l="1"/>
  <c r="G37" i="25"/>
  <c r="H38" i="24" l="1"/>
  <c r="H37" i="24"/>
  <c r="H36" i="24"/>
  <c r="H35" i="24"/>
  <c r="H34" i="24"/>
  <c r="H33" i="24"/>
  <c r="H32" i="24"/>
  <c r="H31" i="24"/>
  <c r="H30" i="24"/>
  <c r="H29" i="24"/>
  <c r="H28" i="24"/>
  <c r="H27" i="24"/>
  <c r="H26" i="24"/>
  <c r="H25" i="24"/>
  <c r="H24" i="24"/>
  <c r="H23" i="24"/>
  <c r="H22" i="24"/>
  <c r="H21" i="24"/>
  <c r="H20" i="24"/>
  <c r="H19" i="24"/>
  <c r="H18" i="24"/>
  <c r="H17" i="24"/>
  <c r="H16" i="24"/>
  <c r="H15" i="24"/>
  <c r="H14" i="24"/>
  <c r="H13" i="24"/>
  <c r="H12" i="24"/>
  <c r="H11" i="24"/>
  <c r="S26" i="22" l="1"/>
  <c r="S25" i="22"/>
  <c r="S24" i="22"/>
  <c r="S23" i="22"/>
  <c r="R26" i="22"/>
  <c r="R25" i="22"/>
  <c r="R24" i="22"/>
  <c r="R23" i="22"/>
  <c r="S22" i="22"/>
  <c r="R22" i="22"/>
  <c r="H27" i="22"/>
  <c r="G27" i="22"/>
  <c r="G39" i="24"/>
  <c r="H39" i="24" l="1"/>
  <c r="G166" i="23" l="1"/>
  <c r="H165" i="23"/>
  <c r="H164" i="23"/>
  <c r="H163" i="23"/>
  <c r="H162" i="23"/>
  <c r="H161" i="23"/>
  <c r="H160" i="23"/>
  <c r="H159" i="23"/>
  <c r="H158" i="23"/>
  <c r="H157" i="23"/>
  <c r="H156" i="23"/>
  <c r="H155" i="23"/>
  <c r="H154" i="23"/>
  <c r="H153" i="23"/>
  <c r="H152" i="23"/>
  <c r="H151" i="23"/>
  <c r="H150" i="23"/>
  <c r="H149" i="23"/>
  <c r="H148" i="23"/>
  <c r="H147" i="23"/>
  <c r="H146" i="23"/>
  <c r="H145" i="23"/>
  <c r="H144" i="23"/>
  <c r="H143" i="23"/>
  <c r="H142" i="23"/>
  <c r="H141" i="23"/>
  <c r="H140" i="23"/>
  <c r="H139" i="23"/>
  <c r="H138" i="23"/>
  <c r="H137" i="23"/>
  <c r="H136" i="23"/>
  <c r="H135" i="23"/>
  <c r="H134" i="23"/>
  <c r="H133" i="23"/>
  <c r="H132" i="23"/>
  <c r="H131" i="23"/>
  <c r="H130" i="23"/>
  <c r="H129" i="23"/>
  <c r="H128" i="23"/>
  <c r="H127" i="23"/>
  <c r="H126" i="23"/>
  <c r="H125" i="23"/>
  <c r="H124" i="23"/>
  <c r="H123" i="23"/>
  <c r="H122" i="23"/>
  <c r="H121" i="23"/>
  <c r="H120" i="23"/>
  <c r="H119" i="23"/>
  <c r="H118" i="23"/>
  <c r="H117" i="23"/>
  <c r="H116" i="23"/>
  <c r="H115" i="23"/>
  <c r="H114" i="23"/>
  <c r="H113" i="23"/>
  <c r="H112" i="23"/>
  <c r="H111" i="23"/>
  <c r="H110" i="23"/>
  <c r="H109" i="23"/>
  <c r="H108" i="23"/>
  <c r="H107" i="23"/>
  <c r="H106" i="23"/>
  <c r="H105" i="23"/>
  <c r="H104" i="23"/>
  <c r="H103" i="23"/>
  <c r="H102" i="23"/>
  <c r="H101" i="23"/>
  <c r="H100" i="23"/>
  <c r="H99" i="23"/>
  <c r="H98" i="23"/>
  <c r="H97" i="23"/>
  <c r="H96" i="23"/>
  <c r="H95" i="23"/>
  <c r="H94" i="23"/>
  <c r="H93" i="23"/>
  <c r="H92" i="23"/>
  <c r="H91" i="23"/>
  <c r="H90" i="23"/>
  <c r="H89" i="23"/>
  <c r="H88" i="23"/>
  <c r="H87" i="23"/>
  <c r="H86" i="23"/>
  <c r="H85" i="23"/>
  <c r="H84" i="23"/>
  <c r="H83" i="23"/>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66" i="23" l="1"/>
  <c r="J12" i="12" l="1"/>
  <c r="K11" i="12"/>
  <c r="K12" i="12" s="1"/>
  <c r="K13" i="12" l="1"/>
  <c r="J13" i="12"/>
  <c r="K14" i="12" l="1"/>
  <c r="J14" i="12"/>
  <c r="D15" i="22" l="1"/>
  <c r="C15" i="22"/>
  <c r="P27" i="22" l="1"/>
  <c r="O27" i="22"/>
  <c r="N27" i="22"/>
  <c r="M27" i="22"/>
  <c r="L27" i="22"/>
  <c r="K27" i="22"/>
  <c r="J27" i="22"/>
  <c r="I27" i="22"/>
  <c r="R27" i="22" l="1"/>
  <c r="S27" i="22"/>
  <c r="D26" i="22"/>
  <c r="Q26" i="22" s="1"/>
  <c r="D25" i="22"/>
  <c r="T25" i="22" s="1"/>
  <c r="D24" i="22"/>
  <c r="Q24" i="22" s="1"/>
  <c r="D23" i="22"/>
  <c r="D27" i="22" s="1"/>
  <c r="D22" i="22"/>
  <c r="C26" i="22"/>
  <c r="C25" i="22"/>
  <c r="C24" i="22"/>
  <c r="C23" i="22"/>
  <c r="C22" i="22"/>
  <c r="C27" i="22" s="1"/>
  <c r="Q25" i="22" l="1"/>
  <c r="Q22" i="22"/>
  <c r="T22" i="22"/>
  <c r="Q27" i="22"/>
  <c r="T23" i="22"/>
  <c r="Q23" i="22"/>
  <c r="T26" i="22"/>
  <c r="T24" i="22"/>
  <c r="T27" i="22"/>
  <c r="K14" i="9"/>
  <c r="J14" i="9"/>
  <c r="K13" i="9"/>
  <c r="J13" i="9"/>
  <c r="K12" i="9"/>
  <c r="J12" i="9"/>
  <c r="K11" i="9"/>
  <c r="L17" i="21" l="1"/>
  <c r="K17" i="21"/>
  <c r="L8" i="21"/>
  <c r="L7" i="21"/>
  <c r="K8" i="21"/>
  <c r="K7" i="21"/>
  <c r="L6" i="21"/>
  <c r="K6" i="21"/>
  <c r="L5" i="21"/>
  <c r="K5" i="21"/>
  <c r="L4" i="21"/>
  <c r="K4" i="21"/>
  <c r="L9" i="21" l="1"/>
  <c r="K9" i="21"/>
  <c r="D35" i="21"/>
  <c r="D68" i="21" s="1"/>
  <c r="C35" i="21"/>
  <c r="C68" i="21" s="1"/>
  <c r="C65" i="21" l="1"/>
  <c r="D65" i="21"/>
  <c r="D59" i="21"/>
  <c r="D67" i="21" s="1"/>
  <c r="C59" i="21"/>
  <c r="C67" i="21" s="1"/>
  <c r="D47" i="21" l="1"/>
  <c r="C47" i="21"/>
  <c r="D41" i="21"/>
  <c r="C41" i="21"/>
  <c r="D23" i="21"/>
  <c r="C23" i="21"/>
  <c r="D17" i="21"/>
  <c r="C17" i="21"/>
  <c r="D10" i="21"/>
  <c r="C10" i="21"/>
  <c r="C69" i="21" l="1"/>
  <c r="D69" i="21"/>
  <c r="S18" i="20"/>
  <c r="R18" i="20"/>
  <c r="Q18" i="20"/>
  <c r="P18" i="20"/>
  <c r="U17" i="20"/>
  <c r="V17" i="20" s="1"/>
  <c r="M17" i="20"/>
  <c r="L17" i="20"/>
  <c r="U16" i="20"/>
  <c r="V16" i="20" s="1"/>
  <c r="U15" i="20"/>
  <c r="V15" i="20" s="1"/>
  <c r="U14" i="20"/>
  <c r="V14" i="20" s="1"/>
  <c r="U13" i="20"/>
  <c r="V13" i="20" s="1"/>
  <c r="U12" i="20"/>
  <c r="V12" i="20" s="1"/>
  <c r="U11" i="20"/>
  <c r="V11" i="20" s="1"/>
  <c r="U10" i="20"/>
  <c r="V10" i="20" s="1"/>
  <c r="U9" i="20"/>
  <c r="V9" i="20" s="1"/>
  <c r="U8" i="20"/>
  <c r="V8" i="20" s="1"/>
  <c r="AC7" i="20"/>
  <c r="AC8" i="20" s="1"/>
  <c r="U7" i="20"/>
  <c r="V7" i="20" s="1"/>
  <c r="G115" i="18"/>
  <c r="G114" i="18"/>
  <c r="G113" i="18"/>
  <c r="G112" i="18"/>
  <c r="G111" i="18"/>
  <c r="G110" i="18"/>
  <c r="G109" i="18"/>
  <c r="G108" i="18"/>
  <c r="G107" i="18"/>
  <c r="G106" i="18"/>
  <c r="G105" i="18"/>
  <c r="G104" i="18"/>
  <c r="G103" i="18"/>
  <c r="G102" i="18"/>
  <c r="G101" i="18"/>
  <c r="G100" i="18"/>
  <c r="G99" i="18"/>
  <c r="G98" i="18"/>
  <c r="G97" i="18"/>
  <c r="G96" i="18"/>
  <c r="G95" i="18"/>
  <c r="G94" i="18"/>
  <c r="G93" i="18"/>
  <c r="G92" i="18"/>
  <c r="G91" i="18"/>
  <c r="G90" i="18"/>
  <c r="G89" i="18"/>
  <c r="G88" i="18"/>
  <c r="G87" i="18"/>
  <c r="G86" i="18"/>
  <c r="G85" i="18"/>
  <c r="G84" i="18"/>
  <c r="G83" i="18"/>
  <c r="G82" i="18"/>
  <c r="G81" i="18"/>
  <c r="G80" i="18"/>
  <c r="G79" i="18"/>
  <c r="G78" i="18"/>
  <c r="G77" i="18"/>
  <c r="G76" i="18"/>
  <c r="G75" i="18"/>
  <c r="G74" i="18"/>
  <c r="G73" i="18"/>
  <c r="G72" i="18"/>
  <c r="G71" i="18"/>
  <c r="G70" i="1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R19" i="18"/>
  <c r="Q19" i="18"/>
  <c r="P19" i="18"/>
  <c r="O19" i="18"/>
  <c r="G19" i="18"/>
  <c r="T18" i="18"/>
  <c r="U18" i="18" s="1"/>
  <c r="L18" i="18"/>
  <c r="K18" i="18"/>
  <c r="G18" i="18"/>
  <c r="T17" i="18"/>
  <c r="U17" i="18" s="1"/>
  <c r="G17" i="18"/>
  <c r="T16" i="18"/>
  <c r="U16" i="18" s="1"/>
  <c r="G16" i="18"/>
  <c r="T15" i="18"/>
  <c r="U15" i="18" s="1"/>
  <c r="G15" i="18"/>
  <c r="T14" i="18"/>
  <c r="U14" i="18" s="1"/>
  <c r="G14" i="18"/>
  <c r="T13" i="18"/>
  <c r="U13" i="18" s="1"/>
  <c r="G13" i="18"/>
  <c r="T12" i="18"/>
  <c r="U12" i="18" s="1"/>
  <c r="G12" i="18"/>
  <c r="T11" i="18"/>
  <c r="U11" i="18" s="1"/>
  <c r="G11" i="18"/>
  <c r="T10" i="18"/>
  <c r="U10" i="18" s="1"/>
  <c r="G10" i="18"/>
  <c r="T9" i="18"/>
  <c r="U9" i="18" s="1"/>
  <c r="G9" i="18"/>
  <c r="AB8" i="18"/>
  <c r="AB9" i="18" s="1"/>
  <c r="T8" i="18"/>
  <c r="U8" i="18" s="1"/>
  <c r="G8" i="18"/>
  <c r="AB8" i="20" l="1"/>
  <c r="AC9" i="20"/>
  <c r="AC10" i="20" s="1"/>
  <c r="AB11" i="20" s="1"/>
  <c r="AB9" i="20"/>
  <c r="AB10" i="18"/>
  <c r="AA10" i="18"/>
  <c r="AA9" i="18"/>
  <c r="AB10" i="20" l="1"/>
  <c r="AC11" i="20"/>
  <c r="AB12" i="20" s="1"/>
  <c r="AB11" i="18"/>
  <c r="AA11" i="18"/>
  <c r="AC12" i="20" l="1"/>
  <c r="AB13" i="20" s="1"/>
  <c r="AC13" i="20"/>
  <c r="AB12" i="18"/>
  <c r="AA12" i="18"/>
  <c r="AC14" i="20" l="1"/>
  <c r="AB14" i="20"/>
  <c r="AB13" i="18"/>
  <c r="AA13" i="18"/>
  <c r="AB15" i="20" l="1"/>
  <c r="AC15" i="20"/>
  <c r="AA14" i="18"/>
  <c r="AB14" i="18"/>
  <c r="AC16" i="20" l="1"/>
  <c r="AB16" i="20"/>
  <c r="AB15" i="18"/>
  <c r="AA15" i="18"/>
  <c r="AC17" i="20" l="1"/>
  <c r="AB17" i="20"/>
  <c r="AB16" i="18"/>
  <c r="AA16" i="18"/>
  <c r="AC18" i="20" l="1"/>
  <c r="AB18" i="20"/>
  <c r="AB17" i="18"/>
  <c r="AA17" i="18"/>
  <c r="AB19" i="20" l="1"/>
  <c r="AC19" i="20"/>
  <c r="AB18" i="18"/>
  <c r="AA18" i="18"/>
  <c r="AC20" i="20" l="1"/>
  <c r="AB20" i="20"/>
  <c r="AB19" i="18"/>
  <c r="AA19" i="18"/>
  <c r="AB21" i="20" l="1"/>
  <c r="AC21" i="20"/>
  <c r="AA20" i="18"/>
  <c r="AB20" i="18"/>
  <c r="AC22" i="20" l="1"/>
  <c r="AB22" i="20"/>
  <c r="AB21" i="18"/>
  <c r="AA21" i="18"/>
  <c r="AB23" i="20" l="1"/>
  <c r="AC23" i="20"/>
  <c r="AB22" i="18"/>
  <c r="AA22" i="18"/>
  <c r="AC24" i="20" l="1"/>
  <c r="AB24" i="20"/>
  <c r="AB23" i="18"/>
  <c r="AA23" i="18"/>
  <c r="AB25" i="20" l="1"/>
  <c r="AC25" i="20"/>
  <c r="AB24" i="18"/>
  <c r="AA24" i="18"/>
  <c r="AB26" i="20" l="1"/>
  <c r="AC26" i="20"/>
  <c r="AB25" i="18"/>
  <c r="AA25" i="18"/>
  <c r="AC27" i="20" l="1"/>
  <c r="AB27" i="20"/>
  <c r="AB26" i="18"/>
  <c r="AA26" i="18"/>
  <c r="AB27" i="18" l="1"/>
  <c r="AA27" i="18"/>
  <c r="AA28" i="18" l="1"/>
  <c r="AB28" i="18"/>
  <c r="AB29" i="18" l="1"/>
  <c r="AA29" i="18"/>
  <c r="AB30" i="18" l="1"/>
  <c r="AA30" i="18"/>
  <c r="AB31" i="18" l="1"/>
  <c r="AA31" i="18"/>
  <c r="AB32" i="18" l="1"/>
  <c r="AA32" i="18"/>
  <c r="AB33" i="18" l="1"/>
  <c r="AA33" i="18"/>
  <c r="AB34" i="18" l="1"/>
  <c r="AA34" i="18"/>
  <c r="AB35" i="18" l="1"/>
  <c r="AA35" i="18"/>
  <c r="AA36" i="18" l="1"/>
  <c r="AB36" i="18"/>
  <c r="AB37" i="18" l="1"/>
  <c r="AA37" i="18"/>
  <c r="AB38" i="18" l="1"/>
  <c r="AA38" i="18"/>
  <c r="AB39" i="18" l="1"/>
  <c r="AA39" i="18"/>
  <c r="AB40" i="18" l="1"/>
  <c r="AA40" i="18"/>
  <c r="AB41" i="18" l="1"/>
  <c r="AA41" i="18"/>
  <c r="AB42" i="18" l="1"/>
  <c r="AA42" i="18"/>
  <c r="AB43" i="18" l="1"/>
  <c r="AA43" i="18"/>
  <c r="AA44" i="18" l="1"/>
  <c r="AB44" i="18"/>
  <c r="AB45" i="18" l="1"/>
  <c r="AA45" i="18"/>
  <c r="AB46" i="18" l="1"/>
  <c r="AA46" i="18"/>
  <c r="AB47" i="18" l="1"/>
  <c r="AA47" i="18"/>
  <c r="AB48" i="18" l="1"/>
  <c r="AA48" i="18"/>
  <c r="AB49" i="18" l="1"/>
  <c r="AA49" i="18"/>
  <c r="AB50" i="18" l="1"/>
  <c r="AA50" i="18"/>
  <c r="AB51" i="18" l="1"/>
  <c r="AA51" i="18"/>
  <c r="AA52" i="18" l="1"/>
  <c r="AB52" i="18"/>
  <c r="AB53" i="18" l="1"/>
  <c r="AA53" i="18"/>
  <c r="AB54" i="18" l="1"/>
  <c r="AA54" i="18"/>
  <c r="AB55" i="18" l="1"/>
  <c r="AA55" i="18"/>
  <c r="AB56" i="18" l="1"/>
  <c r="AA56" i="18"/>
  <c r="AB57" i="18" l="1"/>
  <c r="AA57" i="18"/>
  <c r="AB58" i="18" l="1"/>
  <c r="AA58" i="18"/>
  <c r="AB59" i="18" l="1"/>
  <c r="AA59" i="18"/>
  <c r="AA60" i="18" l="1"/>
  <c r="AB60" i="18"/>
  <c r="AB61" i="18" l="1"/>
  <c r="AA61" i="18"/>
  <c r="AB62" i="18" l="1"/>
  <c r="AA62" i="18"/>
  <c r="AB63" i="18" l="1"/>
  <c r="AA63" i="18"/>
  <c r="AB64" i="18" l="1"/>
  <c r="AA64" i="18"/>
  <c r="AB65" i="18" l="1"/>
  <c r="AA65" i="18"/>
  <c r="AB66" i="18" l="1"/>
  <c r="AA66" i="18"/>
  <c r="AB67" i="18" l="1"/>
  <c r="AA67" i="18"/>
  <c r="AA68" i="18" l="1"/>
  <c r="AB68" i="18"/>
  <c r="AB69" i="18" l="1"/>
  <c r="AA69" i="18"/>
  <c r="AB70" i="18" l="1"/>
  <c r="AA70" i="18"/>
  <c r="AB71" i="18" l="1"/>
  <c r="AA71" i="18"/>
  <c r="AB72" i="18" l="1"/>
  <c r="AA72" i="18"/>
  <c r="AB73" i="18" l="1"/>
  <c r="AA73" i="18"/>
  <c r="AB74" i="18" l="1"/>
  <c r="AA74" i="18"/>
  <c r="AB75" i="18" l="1"/>
  <c r="AA75" i="18"/>
  <c r="AA76" i="18" l="1"/>
  <c r="AB76" i="18"/>
  <c r="AB77" i="18" l="1"/>
  <c r="AA77" i="18"/>
  <c r="AB78" i="18" l="1"/>
  <c r="AA78" i="18"/>
  <c r="AB79" i="18" l="1"/>
  <c r="AA79" i="18"/>
  <c r="AB80" i="18" l="1"/>
  <c r="AA80" i="18"/>
  <c r="AB81" i="18" l="1"/>
  <c r="AA81" i="18"/>
  <c r="AB82" i="18" l="1"/>
  <c r="AA82" i="18"/>
  <c r="AB83" i="18" l="1"/>
  <c r="AA83" i="18"/>
  <c r="AA84" i="18" l="1"/>
  <c r="AB84" i="18"/>
  <c r="AB85" i="18" l="1"/>
  <c r="AA85" i="18"/>
  <c r="AB86" i="18" l="1"/>
  <c r="AA86" i="18"/>
  <c r="AB87" i="18" l="1"/>
  <c r="AA87" i="18"/>
  <c r="AB88" i="18" l="1"/>
  <c r="AA88" i="18"/>
  <c r="AB89" i="18" l="1"/>
  <c r="AA89" i="18"/>
  <c r="AB90" i="18" l="1"/>
  <c r="AA90" i="18"/>
  <c r="AB91" i="18" l="1"/>
  <c r="AA91" i="18"/>
  <c r="AA92" i="18" l="1"/>
  <c r="AB92" i="18"/>
  <c r="AB93" i="18" l="1"/>
  <c r="AA93" i="18"/>
  <c r="AB94" i="18" l="1"/>
  <c r="AA94" i="18"/>
  <c r="AB95" i="18" l="1"/>
  <c r="AA95" i="18"/>
  <c r="AB96" i="18" l="1"/>
  <c r="AA96" i="18"/>
  <c r="AB97" i="18" l="1"/>
  <c r="AA97" i="18"/>
  <c r="AB98" i="18" l="1"/>
  <c r="AA98" i="18"/>
  <c r="AB99" i="18" l="1"/>
  <c r="AA99" i="18"/>
  <c r="AA100" i="18" l="1"/>
  <c r="AB100" i="18"/>
  <c r="AB101" i="18" l="1"/>
  <c r="AA101" i="18"/>
  <c r="AB102" i="18" l="1"/>
  <c r="AA102" i="18"/>
  <c r="AB103" i="18" l="1"/>
  <c r="AA103" i="18"/>
  <c r="AB104" i="18" l="1"/>
  <c r="AA104" i="18"/>
  <c r="AB105" i="18" l="1"/>
  <c r="AA105" i="18"/>
  <c r="AB106" i="18" l="1"/>
  <c r="AA106" i="18"/>
  <c r="AB107" i="18" l="1"/>
  <c r="AA107" i="18"/>
  <c r="AA108" i="18" l="1"/>
  <c r="AB108" i="18"/>
  <c r="AB109" i="18" l="1"/>
  <c r="AA109" i="18"/>
  <c r="AB110" i="18" l="1"/>
  <c r="AA110" i="18"/>
  <c r="H39" i="15"/>
  <c r="H38" i="15"/>
  <c r="H37" i="15"/>
  <c r="H36" i="15"/>
  <c r="G40" i="15"/>
  <c r="AB111" i="18" l="1"/>
  <c r="AA111" i="18"/>
  <c r="H16" i="17"/>
  <c r="AB112" i="18" l="1"/>
  <c r="AA112" i="18"/>
  <c r="G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AB113" i="18" l="1"/>
  <c r="AA113" i="18"/>
  <c r="H83" i="16"/>
  <c r="G29" i="17"/>
  <c r="H28" i="17"/>
  <c r="H27" i="17"/>
  <c r="H26" i="17"/>
  <c r="H25" i="17"/>
  <c r="H24" i="17"/>
  <c r="H23" i="17"/>
  <c r="H22" i="17"/>
  <c r="H21" i="17"/>
  <c r="H20" i="17"/>
  <c r="H19" i="17"/>
  <c r="H18" i="17"/>
  <c r="H17" i="17"/>
  <c r="H15" i="17"/>
  <c r="H14" i="17"/>
  <c r="H13" i="17"/>
  <c r="H12" i="17"/>
  <c r="H11" i="17"/>
  <c r="AB114" i="18" l="1"/>
  <c r="AA114" i="18"/>
  <c r="H29" i="17"/>
  <c r="K79" i="16"/>
  <c r="K74" i="16"/>
  <c r="K73" i="16"/>
  <c r="K69" i="16"/>
  <c r="K68" i="16"/>
  <c r="K66" i="16"/>
  <c r="K65" i="16"/>
  <c r="K64" i="16"/>
  <c r="K63" i="16"/>
  <c r="K61" i="16"/>
  <c r="K57" i="16"/>
  <c r="K56" i="16"/>
  <c r="K55" i="16"/>
  <c r="K53" i="16"/>
  <c r="K52" i="16"/>
  <c r="K50" i="16"/>
  <c r="K49" i="16"/>
  <c r="K48" i="16"/>
  <c r="K47" i="16"/>
  <c r="K45" i="16"/>
  <c r="K44" i="16"/>
  <c r="K42" i="16"/>
  <c r="K41" i="16"/>
  <c r="K40" i="16"/>
  <c r="K39" i="16"/>
  <c r="K37" i="16"/>
  <c r="K36" i="16"/>
  <c r="K34" i="16"/>
  <c r="K33" i="16"/>
  <c r="K31" i="16"/>
  <c r="K30" i="16"/>
  <c r="K29" i="16"/>
  <c r="K28" i="16"/>
  <c r="K26" i="16"/>
  <c r="K25" i="16"/>
  <c r="K24" i="16"/>
  <c r="K23" i="16"/>
  <c r="K21" i="16"/>
  <c r="K20" i="16"/>
  <c r="K18" i="16"/>
  <c r="K17" i="16"/>
  <c r="K16" i="16"/>
  <c r="K15" i="16"/>
  <c r="K13" i="16"/>
  <c r="K12" i="16"/>
  <c r="K75" i="16"/>
  <c r="K72" i="16"/>
  <c r="K71" i="16"/>
  <c r="K70" i="16"/>
  <c r="K67" i="16"/>
  <c r="K62" i="16"/>
  <c r="K54" i="16"/>
  <c r="K51" i="16"/>
  <c r="K46" i="16"/>
  <c r="K43" i="16"/>
  <c r="K38" i="16"/>
  <c r="K35" i="16"/>
  <c r="K32" i="16"/>
  <c r="K27" i="16"/>
  <c r="K22" i="16"/>
  <c r="K19" i="16"/>
  <c r="K14" i="16"/>
  <c r="K78" i="16"/>
  <c r="K59" i="16"/>
  <c r="AB115" i="18" l="1"/>
  <c r="AA115" i="18"/>
  <c r="K11" i="16"/>
  <c r="K60" i="16"/>
  <c r="K58" i="16"/>
  <c r="K76" i="16"/>
  <c r="K77" i="16"/>
  <c r="G38" i="14" l="1"/>
  <c r="G55" i="13"/>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40" i="15" l="1"/>
  <c r="H38" i="14"/>
  <c r="H11" i="13"/>
  <c r="H54" i="13"/>
  <c r="H53" i="13"/>
  <c r="H52" i="13"/>
  <c r="H51" i="13"/>
  <c r="H50" i="13"/>
  <c r="H49" i="13" l="1"/>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55" i="13" l="1"/>
  <c r="AD11" i="10"/>
  <c r="AD12" i="10" s="1"/>
  <c r="AD13" i="10" l="1"/>
  <c r="AC13" i="10"/>
  <c r="AC12" i="10"/>
  <c r="AC14" i="10" l="1"/>
  <c r="AD14" i="10"/>
  <c r="AD15" i="10" l="1"/>
  <c r="AC15" i="10"/>
  <c r="AD16" i="10" l="1"/>
  <c r="AC16" i="10"/>
  <c r="AD17" i="10" l="1"/>
  <c r="AC17" i="10"/>
  <c r="AD18" i="10" l="1"/>
  <c r="AC18" i="10"/>
  <c r="AC19" i="10" l="1"/>
  <c r="AD19" i="10"/>
  <c r="AD20" i="10" l="1"/>
  <c r="AC20" i="10"/>
  <c r="AD21" i="10" l="1"/>
  <c r="AC21" i="10"/>
  <c r="AC22" i="10" l="1"/>
  <c r="AD22" i="10"/>
  <c r="AD23" i="10" l="1"/>
  <c r="AC23" i="10"/>
  <c r="AD24" i="10" l="1"/>
  <c r="AC24" i="10"/>
  <c r="AC25" i="10" l="1"/>
  <c r="AD25" i="10"/>
  <c r="AD26" i="10" l="1"/>
  <c r="AC26" i="10"/>
  <c r="AC27" i="10" l="1"/>
  <c r="AD27" i="10"/>
  <c r="AC28" i="10" l="1"/>
  <c r="AD28" i="10"/>
  <c r="AD29" i="10" l="1"/>
  <c r="AC29" i="10"/>
  <c r="H15" i="12"/>
  <c r="G15" i="12"/>
  <c r="AD30" i="10" l="1"/>
  <c r="AC30" i="10"/>
  <c r="G15" i="9"/>
  <c r="AD31" i="10" l="1"/>
  <c r="AC31" i="10"/>
  <c r="AD11" i="1"/>
  <c r="AD12" i="1" s="1"/>
  <c r="AC13" i="1" l="1"/>
  <c r="AD13" i="1"/>
  <c r="AC14" i="1" s="1"/>
  <c r="AC12" i="1"/>
  <c r="H225" i="11"/>
  <c r="G225" i="11"/>
  <c r="AD14" i="1" l="1"/>
  <c r="AD15" i="1" s="1"/>
  <c r="G32" i="10"/>
  <c r="T22" i="10"/>
  <c r="S22" i="10"/>
  <c r="R22" i="10"/>
  <c r="Q22" i="10"/>
  <c r="V21" i="10"/>
  <c r="W21" i="10" s="1"/>
  <c r="N21" i="10"/>
  <c r="M21" i="10"/>
  <c r="V20" i="10"/>
  <c r="W20" i="10" s="1"/>
  <c r="V19" i="10"/>
  <c r="W19" i="10" s="1"/>
  <c r="V18" i="10"/>
  <c r="W18" i="10" s="1"/>
  <c r="V17" i="10"/>
  <c r="W17" i="10" s="1"/>
  <c r="V16" i="10"/>
  <c r="W16" i="10" s="1"/>
  <c r="V15" i="10"/>
  <c r="W15" i="10" s="1"/>
  <c r="V14" i="10"/>
  <c r="W14" i="10" s="1"/>
  <c r="V13" i="10"/>
  <c r="W13" i="10" s="1"/>
  <c r="V12" i="10"/>
  <c r="W12" i="10" s="1"/>
  <c r="V11" i="10"/>
  <c r="W11" i="10" s="1"/>
  <c r="AC15" i="1" l="1"/>
  <c r="AD16" i="1"/>
  <c r="AC16" i="1"/>
  <c r="H32" i="10"/>
  <c r="H225" i="7"/>
  <c r="AD17" i="1" l="1"/>
  <c r="AC17" i="1"/>
  <c r="AC18" i="1" l="1"/>
  <c r="AD18" i="1"/>
  <c r="V19" i="1"/>
  <c r="W19" i="1" s="1"/>
  <c r="V17" i="1"/>
  <c r="W17" i="1" s="1"/>
  <c r="V16" i="1"/>
  <c r="W16" i="1" s="1"/>
  <c r="V15" i="1"/>
  <c r="W15" i="1" s="1"/>
  <c r="V21" i="1"/>
  <c r="W21" i="1" s="1"/>
  <c r="V20" i="1"/>
  <c r="W20" i="1" s="1"/>
  <c r="V18" i="1"/>
  <c r="W18" i="1" s="1"/>
  <c r="V14" i="1"/>
  <c r="W14" i="1" s="1"/>
  <c r="V13" i="1"/>
  <c r="W13" i="1" s="1"/>
  <c r="V12" i="1"/>
  <c r="W12" i="1" s="1"/>
  <c r="V11" i="1"/>
  <c r="W11" i="1" s="1"/>
  <c r="AD19" i="1" l="1"/>
  <c r="AC19" i="1"/>
  <c r="T22" i="1"/>
  <c r="S22" i="1"/>
  <c r="R22" i="1"/>
  <c r="Q22" i="1"/>
  <c r="H15" i="9"/>
  <c r="AD20" i="1" l="1"/>
  <c r="AC20" i="1"/>
  <c r="G225" i="7"/>
  <c r="I323" i="8"/>
  <c r="N323" i="8" s="1"/>
  <c r="I322" i="8"/>
  <c r="N322" i="8" s="1"/>
  <c r="I321" i="8"/>
  <c r="N321" i="8" s="1"/>
  <c r="I320" i="8"/>
  <c r="N320" i="8" s="1"/>
  <c r="I319" i="8"/>
  <c r="N319" i="8" s="1"/>
  <c r="I318" i="8"/>
  <c r="N318" i="8" s="1"/>
  <c r="I317" i="8"/>
  <c r="N317" i="8" s="1"/>
  <c r="I316" i="8"/>
  <c r="N316" i="8" s="1"/>
  <c r="I315" i="8"/>
  <c r="N315" i="8" s="1"/>
  <c r="I314" i="8"/>
  <c r="N314" i="8" s="1"/>
  <c r="I313" i="8"/>
  <c r="N313" i="8" s="1"/>
  <c r="I312" i="8"/>
  <c r="N312" i="8" s="1"/>
  <c r="I311" i="8"/>
  <c r="N311" i="8" s="1"/>
  <c r="I310" i="8"/>
  <c r="N310" i="8" s="1"/>
  <c r="I309" i="8"/>
  <c r="N309" i="8" s="1"/>
  <c r="I308" i="8"/>
  <c r="N308" i="8" s="1"/>
  <c r="I307" i="8"/>
  <c r="N307" i="8" s="1"/>
  <c r="I306" i="8"/>
  <c r="N306" i="8" s="1"/>
  <c r="I305" i="8"/>
  <c r="N305" i="8" s="1"/>
  <c r="I304" i="8"/>
  <c r="N304" i="8" s="1"/>
  <c r="I303" i="8"/>
  <c r="N303" i="8" s="1"/>
  <c r="I302" i="8"/>
  <c r="N302" i="8" s="1"/>
  <c r="I301" i="8"/>
  <c r="N301" i="8" s="1"/>
  <c r="I300" i="8"/>
  <c r="N300" i="8" s="1"/>
  <c r="I299" i="8"/>
  <c r="N299" i="8" s="1"/>
  <c r="I298" i="8"/>
  <c r="N298" i="8" s="1"/>
  <c r="I297" i="8"/>
  <c r="N297" i="8" s="1"/>
  <c r="I296" i="8"/>
  <c r="N296" i="8" s="1"/>
  <c r="I295" i="8"/>
  <c r="N295" i="8" s="1"/>
  <c r="I294" i="8"/>
  <c r="N294" i="8" s="1"/>
  <c r="I293" i="8"/>
  <c r="N293" i="8" s="1"/>
  <c r="I292" i="8"/>
  <c r="N292" i="8" s="1"/>
  <c r="I291" i="8"/>
  <c r="N291" i="8" s="1"/>
  <c r="I290" i="8"/>
  <c r="N290" i="8" s="1"/>
  <c r="I289" i="8"/>
  <c r="N289" i="8" s="1"/>
  <c r="I288" i="8"/>
  <c r="N288" i="8" s="1"/>
  <c r="I287" i="8"/>
  <c r="N287" i="8" s="1"/>
  <c r="I286" i="8"/>
  <c r="N286" i="8" s="1"/>
  <c r="I285" i="8"/>
  <c r="N285" i="8" s="1"/>
  <c r="I284" i="8"/>
  <c r="N284" i="8" s="1"/>
  <c r="I283" i="8"/>
  <c r="N283" i="8" s="1"/>
  <c r="I282" i="8"/>
  <c r="N282" i="8" s="1"/>
  <c r="I281" i="8"/>
  <c r="N281" i="8" s="1"/>
  <c r="I280" i="8"/>
  <c r="N280" i="8" s="1"/>
  <c r="I279" i="8"/>
  <c r="N279" i="8" s="1"/>
  <c r="I278" i="8"/>
  <c r="N278" i="8" s="1"/>
  <c r="I277" i="8"/>
  <c r="N277" i="8" s="1"/>
  <c r="I276" i="8"/>
  <c r="N276" i="8" s="1"/>
  <c r="I275" i="8"/>
  <c r="N275" i="8" s="1"/>
  <c r="I274" i="8"/>
  <c r="N274" i="8" s="1"/>
  <c r="I273" i="8"/>
  <c r="N273" i="8" s="1"/>
  <c r="I272" i="8"/>
  <c r="N272" i="8" s="1"/>
  <c r="I271" i="8"/>
  <c r="N271" i="8" s="1"/>
  <c r="I270" i="8"/>
  <c r="N270" i="8" s="1"/>
  <c r="I269" i="8"/>
  <c r="N269" i="8" s="1"/>
  <c r="I268" i="8"/>
  <c r="N268" i="8" s="1"/>
  <c r="I267" i="8"/>
  <c r="N267" i="8" s="1"/>
  <c r="I266" i="8"/>
  <c r="N266" i="8" s="1"/>
  <c r="I265" i="8"/>
  <c r="N265" i="8" s="1"/>
  <c r="I264" i="8"/>
  <c r="N264" i="8" s="1"/>
  <c r="I263" i="8"/>
  <c r="N263" i="8" s="1"/>
  <c r="I262" i="8"/>
  <c r="N262" i="8" s="1"/>
  <c r="I261" i="8"/>
  <c r="N261" i="8" s="1"/>
  <c r="I260" i="8"/>
  <c r="N260" i="8" s="1"/>
  <c r="I259" i="8"/>
  <c r="N259" i="8" s="1"/>
  <c r="I258" i="8"/>
  <c r="N258" i="8" s="1"/>
  <c r="I257" i="8"/>
  <c r="N257" i="8" s="1"/>
  <c r="I256" i="8"/>
  <c r="N256" i="8" s="1"/>
  <c r="I255" i="8"/>
  <c r="N255" i="8" s="1"/>
  <c r="I254" i="8"/>
  <c r="N254" i="8" s="1"/>
  <c r="I253" i="8"/>
  <c r="N253" i="8" s="1"/>
  <c r="I252" i="8"/>
  <c r="N252" i="8" s="1"/>
  <c r="I251" i="8"/>
  <c r="N251" i="8" s="1"/>
  <c r="I250" i="8"/>
  <c r="N250" i="8" s="1"/>
  <c r="I249" i="8"/>
  <c r="N249" i="8" s="1"/>
  <c r="I248" i="8"/>
  <c r="N248" i="8" s="1"/>
  <c r="I247" i="8"/>
  <c r="N247" i="8" s="1"/>
  <c r="I246" i="8"/>
  <c r="N246" i="8" s="1"/>
  <c r="I245" i="8"/>
  <c r="N245" i="8" s="1"/>
  <c r="I244" i="8"/>
  <c r="N244" i="8" s="1"/>
  <c r="I243" i="8"/>
  <c r="N243" i="8" s="1"/>
  <c r="I242" i="8"/>
  <c r="N242" i="8" s="1"/>
  <c r="I241" i="8"/>
  <c r="N241" i="8" s="1"/>
  <c r="I240" i="8"/>
  <c r="N240" i="8" s="1"/>
  <c r="I239" i="8"/>
  <c r="N239" i="8" s="1"/>
  <c r="I238" i="8"/>
  <c r="N238" i="8" s="1"/>
  <c r="I237" i="8"/>
  <c r="N237" i="8" s="1"/>
  <c r="I236" i="8"/>
  <c r="N236" i="8" s="1"/>
  <c r="I235" i="8"/>
  <c r="N235" i="8" s="1"/>
  <c r="I234" i="8"/>
  <c r="N234" i="8" s="1"/>
  <c r="I233" i="8"/>
  <c r="N233" i="8" s="1"/>
  <c r="I232" i="8"/>
  <c r="N232" i="8" s="1"/>
  <c r="I231" i="8"/>
  <c r="N231" i="8" s="1"/>
  <c r="I230" i="8"/>
  <c r="N230" i="8" s="1"/>
  <c r="I229" i="8"/>
  <c r="N229" i="8" s="1"/>
  <c r="I228" i="8"/>
  <c r="N228" i="8" s="1"/>
  <c r="I227" i="8"/>
  <c r="N227" i="8" s="1"/>
  <c r="I226" i="8"/>
  <c r="N226" i="8" s="1"/>
  <c r="I225" i="8"/>
  <c r="N225" i="8" s="1"/>
  <c r="I224" i="8"/>
  <c r="N224" i="8" s="1"/>
  <c r="I223" i="8"/>
  <c r="N223" i="8" s="1"/>
  <c r="I222" i="8"/>
  <c r="N222" i="8" s="1"/>
  <c r="I221" i="8"/>
  <c r="N221" i="8" s="1"/>
  <c r="I220" i="8"/>
  <c r="N220" i="8" s="1"/>
  <c r="I219" i="8"/>
  <c r="N219" i="8" s="1"/>
  <c r="I218" i="8"/>
  <c r="N218" i="8" s="1"/>
  <c r="I217" i="8"/>
  <c r="N217" i="8" s="1"/>
  <c r="I216" i="8"/>
  <c r="N216" i="8" s="1"/>
  <c r="I215" i="8"/>
  <c r="N215" i="8" s="1"/>
  <c r="I214" i="8"/>
  <c r="N214" i="8" s="1"/>
  <c r="I213" i="8"/>
  <c r="N213" i="8" s="1"/>
  <c r="I212" i="8"/>
  <c r="N212" i="8" s="1"/>
  <c r="I211" i="8"/>
  <c r="N211" i="8" s="1"/>
  <c r="I210" i="8"/>
  <c r="N210" i="8" s="1"/>
  <c r="I209" i="8"/>
  <c r="N209" i="8" s="1"/>
  <c r="I208" i="8"/>
  <c r="N208" i="8" s="1"/>
  <c r="I207" i="8"/>
  <c r="N207" i="8" s="1"/>
  <c r="I206" i="8"/>
  <c r="N206" i="8" s="1"/>
  <c r="I205" i="8"/>
  <c r="N205" i="8" s="1"/>
  <c r="I204" i="8"/>
  <c r="N204" i="8" s="1"/>
  <c r="I203" i="8"/>
  <c r="N203" i="8" s="1"/>
  <c r="I202" i="8"/>
  <c r="N202" i="8" s="1"/>
  <c r="I201" i="8"/>
  <c r="N201" i="8" s="1"/>
  <c r="I200" i="8"/>
  <c r="N200" i="8" s="1"/>
  <c r="I199" i="8"/>
  <c r="N199" i="8" s="1"/>
  <c r="I198" i="8"/>
  <c r="N198" i="8" s="1"/>
  <c r="I197" i="8"/>
  <c r="N197" i="8" s="1"/>
  <c r="I196" i="8"/>
  <c r="N196" i="8" s="1"/>
  <c r="I195" i="8"/>
  <c r="N195" i="8" s="1"/>
  <c r="I194" i="8"/>
  <c r="N194" i="8" s="1"/>
  <c r="I193" i="8"/>
  <c r="N193" i="8" s="1"/>
  <c r="I192" i="8"/>
  <c r="N192" i="8" s="1"/>
  <c r="I191" i="8"/>
  <c r="N191" i="8" s="1"/>
  <c r="I190" i="8"/>
  <c r="N190" i="8" s="1"/>
  <c r="I189" i="8"/>
  <c r="N189" i="8" s="1"/>
  <c r="I188" i="8"/>
  <c r="N188" i="8" s="1"/>
  <c r="I187" i="8"/>
  <c r="N187" i="8" s="1"/>
  <c r="I186" i="8"/>
  <c r="N186" i="8" s="1"/>
  <c r="I185" i="8"/>
  <c r="N185" i="8" s="1"/>
  <c r="I184" i="8"/>
  <c r="N184" i="8" s="1"/>
  <c r="I183" i="8"/>
  <c r="N183" i="8" s="1"/>
  <c r="I182" i="8"/>
  <c r="N182" i="8" s="1"/>
  <c r="I181" i="8"/>
  <c r="N181" i="8" s="1"/>
  <c r="I180" i="8"/>
  <c r="N180" i="8" s="1"/>
  <c r="I179" i="8"/>
  <c r="N179" i="8" s="1"/>
  <c r="I178" i="8"/>
  <c r="N178" i="8" s="1"/>
  <c r="I177" i="8"/>
  <c r="N177" i="8" s="1"/>
  <c r="O328" i="8" s="1"/>
  <c r="I176" i="8"/>
  <c r="N176" i="8" s="1"/>
  <c r="I175" i="8"/>
  <c r="N175" i="8" s="1"/>
  <c r="I174" i="8"/>
  <c r="N174" i="8" s="1"/>
  <c r="I173" i="8"/>
  <c r="N173" i="8" s="1"/>
  <c r="I172" i="8"/>
  <c r="N172" i="8" s="1"/>
  <c r="I171" i="8"/>
  <c r="N171" i="8" s="1"/>
  <c r="I170" i="8"/>
  <c r="N170" i="8" s="1"/>
  <c r="I169" i="8"/>
  <c r="N169" i="8" s="1"/>
  <c r="I168" i="8"/>
  <c r="N168" i="8" s="1"/>
  <c r="I167" i="8"/>
  <c r="N167" i="8" s="1"/>
  <c r="I166" i="8"/>
  <c r="N166" i="8" s="1"/>
  <c r="I165" i="8"/>
  <c r="N165" i="8" s="1"/>
  <c r="I164" i="8"/>
  <c r="N164" i="8" s="1"/>
  <c r="I163" i="8"/>
  <c r="N163" i="8" s="1"/>
  <c r="I162" i="8"/>
  <c r="N162" i="8" s="1"/>
  <c r="I161" i="8"/>
  <c r="N161" i="8" s="1"/>
  <c r="I160" i="8"/>
  <c r="N160" i="8" s="1"/>
  <c r="I159" i="8"/>
  <c r="N159" i="8" s="1"/>
  <c r="I158" i="8"/>
  <c r="N158" i="8" s="1"/>
  <c r="I157" i="8"/>
  <c r="N157" i="8" s="1"/>
  <c r="I156" i="8"/>
  <c r="N156" i="8" s="1"/>
  <c r="I155" i="8"/>
  <c r="N155" i="8" s="1"/>
  <c r="I154" i="8"/>
  <c r="N154" i="8" s="1"/>
  <c r="I153" i="8"/>
  <c r="N153" i="8" s="1"/>
  <c r="I152" i="8"/>
  <c r="N152" i="8" s="1"/>
  <c r="I151" i="8"/>
  <c r="N151" i="8" s="1"/>
  <c r="I150" i="8"/>
  <c r="N150" i="8" s="1"/>
  <c r="I149" i="8"/>
  <c r="N149" i="8" s="1"/>
  <c r="I148" i="8"/>
  <c r="N148" i="8" s="1"/>
  <c r="I147" i="8"/>
  <c r="N147" i="8" s="1"/>
  <c r="I146" i="8"/>
  <c r="N146" i="8" s="1"/>
  <c r="I145" i="8"/>
  <c r="N145" i="8" s="1"/>
  <c r="I144" i="8"/>
  <c r="N144" i="8" s="1"/>
  <c r="I143" i="8"/>
  <c r="N143" i="8" s="1"/>
  <c r="I142" i="8"/>
  <c r="N142" i="8" s="1"/>
  <c r="I141" i="8"/>
  <c r="N141" i="8" s="1"/>
  <c r="I140" i="8"/>
  <c r="N140" i="8" s="1"/>
  <c r="I139" i="8"/>
  <c r="N139" i="8" s="1"/>
  <c r="I138" i="8"/>
  <c r="N138" i="8" s="1"/>
  <c r="I137" i="8"/>
  <c r="N137" i="8" s="1"/>
  <c r="I136" i="8"/>
  <c r="N136" i="8" s="1"/>
  <c r="I135" i="8"/>
  <c r="N135" i="8" s="1"/>
  <c r="I134" i="8"/>
  <c r="N134" i="8" s="1"/>
  <c r="I133" i="8"/>
  <c r="N133" i="8" s="1"/>
  <c r="I132" i="8"/>
  <c r="N132" i="8" s="1"/>
  <c r="I131" i="8"/>
  <c r="N131" i="8" s="1"/>
  <c r="I130" i="8"/>
  <c r="N130" i="8" s="1"/>
  <c r="P130" i="8" s="1"/>
  <c r="I129" i="8"/>
  <c r="N129" i="8" s="1"/>
  <c r="I128" i="8"/>
  <c r="N128" i="8" s="1"/>
  <c r="I127" i="8"/>
  <c r="N127" i="8" s="1"/>
  <c r="I126" i="8"/>
  <c r="N126" i="8" s="1"/>
  <c r="I125" i="8"/>
  <c r="N125" i="8" s="1"/>
  <c r="I124" i="8"/>
  <c r="N124" i="8" s="1"/>
  <c r="I123" i="8"/>
  <c r="N123" i="8" s="1"/>
  <c r="I122" i="8"/>
  <c r="N122" i="8" s="1"/>
  <c r="I121" i="8"/>
  <c r="N121" i="8" s="1"/>
  <c r="I120" i="8"/>
  <c r="N120" i="8" s="1"/>
  <c r="I119" i="8"/>
  <c r="N119" i="8" s="1"/>
  <c r="I118" i="8"/>
  <c r="N118" i="8" s="1"/>
  <c r="I117" i="8"/>
  <c r="N117" i="8" s="1"/>
  <c r="I116" i="8"/>
  <c r="N116" i="8" s="1"/>
  <c r="I115" i="8"/>
  <c r="N115" i="8" s="1"/>
  <c r="I114" i="8"/>
  <c r="N114" i="8" s="1"/>
  <c r="I113" i="8"/>
  <c r="N113" i="8" s="1"/>
  <c r="I112" i="8"/>
  <c r="N112" i="8" s="1"/>
  <c r="I111" i="8"/>
  <c r="N111" i="8" s="1"/>
  <c r="I110" i="8"/>
  <c r="N110" i="8" s="1"/>
  <c r="I109" i="8"/>
  <c r="N109" i="8" s="1"/>
  <c r="I108" i="8"/>
  <c r="N108" i="8" s="1"/>
  <c r="I107" i="8"/>
  <c r="N107" i="8" s="1"/>
  <c r="I106" i="8"/>
  <c r="N106" i="8" s="1"/>
  <c r="I105" i="8"/>
  <c r="N105" i="8" s="1"/>
  <c r="I104" i="8"/>
  <c r="N104" i="8" s="1"/>
  <c r="I103" i="8"/>
  <c r="N103" i="8" s="1"/>
  <c r="I102" i="8"/>
  <c r="N102" i="8" s="1"/>
  <c r="I101" i="8"/>
  <c r="N101" i="8" s="1"/>
  <c r="I100" i="8"/>
  <c r="N100" i="8" s="1"/>
  <c r="I99" i="8"/>
  <c r="N99" i="8" s="1"/>
  <c r="I98" i="8"/>
  <c r="N98" i="8" s="1"/>
  <c r="I97" i="8"/>
  <c r="N97" i="8" s="1"/>
  <c r="I96" i="8"/>
  <c r="N96" i="8" s="1"/>
  <c r="I95" i="8"/>
  <c r="N95" i="8" s="1"/>
  <c r="I94" i="8"/>
  <c r="N94" i="8" s="1"/>
  <c r="I93" i="8"/>
  <c r="N93" i="8" s="1"/>
  <c r="I92" i="8"/>
  <c r="N92" i="8" s="1"/>
  <c r="I91" i="8"/>
  <c r="N91" i="8" s="1"/>
  <c r="I90" i="8"/>
  <c r="N90" i="8" s="1"/>
  <c r="I89" i="8"/>
  <c r="N89" i="8" s="1"/>
  <c r="I88" i="8"/>
  <c r="N88" i="8" s="1"/>
  <c r="I87" i="8"/>
  <c r="N87" i="8" s="1"/>
  <c r="I86" i="8"/>
  <c r="N86" i="8" s="1"/>
  <c r="I85" i="8"/>
  <c r="N85" i="8" s="1"/>
  <c r="I84" i="8"/>
  <c r="N84" i="8" s="1"/>
  <c r="I83" i="8"/>
  <c r="N83" i="8" s="1"/>
  <c r="I82" i="8"/>
  <c r="N82" i="8" s="1"/>
  <c r="I81" i="8"/>
  <c r="N81" i="8" s="1"/>
  <c r="I80" i="8"/>
  <c r="N80" i="8" s="1"/>
  <c r="I79" i="8"/>
  <c r="N79" i="8" s="1"/>
  <c r="I78" i="8"/>
  <c r="N78" i="8" s="1"/>
  <c r="I77" i="8"/>
  <c r="N77" i="8" s="1"/>
  <c r="I76" i="8"/>
  <c r="N76" i="8" s="1"/>
  <c r="I75" i="8"/>
  <c r="N75" i="8" s="1"/>
  <c r="I74" i="8"/>
  <c r="N74" i="8" s="1"/>
  <c r="I73" i="8"/>
  <c r="N73" i="8" s="1"/>
  <c r="I72" i="8"/>
  <c r="N72" i="8" s="1"/>
  <c r="I71" i="8"/>
  <c r="N71" i="8" s="1"/>
  <c r="I70" i="8"/>
  <c r="N70" i="8" s="1"/>
  <c r="I69" i="8"/>
  <c r="N69" i="8" s="1"/>
  <c r="I68" i="8"/>
  <c r="N68" i="8" s="1"/>
  <c r="I67" i="8"/>
  <c r="N67" i="8" s="1"/>
  <c r="I66" i="8"/>
  <c r="N66" i="8" s="1"/>
  <c r="I65" i="8"/>
  <c r="N65" i="8" s="1"/>
  <c r="I64" i="8"/>
  <c r="N64" i="8" s="1"/>
  <c r="I63" i="8"/>
  <c r="N63" i="8" s="1"/>
  <c r="I62" i="8"/>
  <c r="N62" i="8" s="1"/>
  <c r="I61" i="8"/>
  <c r="N61" i="8" s="1"/>
  <c r="I60" i="8"/>
  <c r="N60" i="8" s="1"/>
  <c r="I59" i="8"/>
  <c r="N59" i="8" s="1"/>
  <c r="I58" i="8"/>
  <c r="N58" i="8" s="1"/>
  <c r="I57" i="8"/>
  <c r="N57" i="8" s="1"/>
  <c r="I56" i="8"/>
  <c r="N56" i="8" s="1"/>
  <c r="I55" i="8"/>
  <c r="N55" i="8" s="1"/>
  <c r="I54" i="8"/>
  <c r="N54" i="8" s="1"/>
  <c r="I53" i="8"/>
  <c r="N53" i="8" s="1"/>
  <c r="I52" i="8"/>
  <c r="N52" i="8" s="1"/>
  <c r="I51" i="8"/>
  <c r="N51" i="8" s="1"/>
  <c r="I50" i="8"/>
  <c r="N50" i="8" s="1"/>
  <c r="I49" i="8"/>
  <c r="N49" i="8" s="1"/>
  <c r="I48" i="8"/>
  <c r="N48" i="8" s="1"/>
  <c r="I47" i="8"/>
  <c r="N47" i="8" s="1"/>
  <c r="I46" i="8"/>
  <c r="N46" i="8" s="1"/>
  <c r="I45" i="8"/>
  <c r="N45" i="8" s="1"/>
  <c r="I44" i="8"/>
  <c r="N44" i="8" s="1"/>
  <c r="I43" i="8"/>
  <c r="N43" i="8" s="1"/>
  <c r="I42" i="8"/>
  <c r="N42" i="8" s="1"/>
  <c r="I41" i="8"/>
  <c r="N41" i="8" s="1"/>
  <c r="I40" i="8"/>
  <c r="N40" i="8" s="1"/>
  <c r="I39" i="8"/>
  <c r="N39" i="8" s="1"/>
  <c r="I38" i="8"/>
  <c r="N38" i="8" s="1"/>
  <c r="I37" i="8"/>
  <c r="N37" i="8" s="1"/>
  <c r="I36" i="8"/>
  <c r="N36" i="8" s="1"/>
  <c r="I35" i="8"/>
  <c r="N35" i="8" s="1"/>
  <c r="I34" i="8"/>
  <c r="N34" i="8" s="1"/>
  <c r="I33" i="8"/>
  <c r="N33" i="8" s="1"/>
  <c r="I32" i="8"/>
  <c r="N32" i="8" s="1"/>
  <c r="I31" i="8"/>
  <c r="N31" i="8" s="1"/>
  <c r="I30" i="8"/>
  <c r="N30" i="8" s="1"/>
  <c r="I29" i="8"/>
  <c r="N29" i="8" s="1"/>
  <c r="I28" i="8"/>
  <c r="N28" i="8" s="1"/>
  <c r="I27" i="8"/>
  <c r="N27" i="8" s="1"/>
  <c r="I26" i="8"/>
  <c r="N26" i="8" s="1"/>
  <c r="I25" i="8"/>
  <c r="N25" i="8" s="1"/>
  <c r="I24" i="8"/>
  <c r="N24" i="8" s="1"/>
  <c r="I23" i="8"/>
  <c r="N23" i="8" s="1"/>
  <c r="I22" i="8"/>
  <c r="N22" i="8" s="1"/>
  <c r="I21" i="8"/>
  <c r="N21" i="8" s="1"/>
  <c r="I20" i="8"/>
  <c r="N20" i="8" s="1"/>
  <c r="I19" i="8"/>
  <c r="N19" i="8" s="1"/>
  <c r="I18" i="8"/>
  <c r="N18" i="8" s="1"/>
  <c r="I17" i="8"/>
  <c r="N17" i="8" s="1"/>
  <c r="I16" i="8"/>
  <c r="N16" i="8" s="1"/>
  <c r="I15" i="8"/>
  <c r="N15" i="8" s="1"/>
  <c r="I14" i="8"/>
  <c r="N14" i="8" s="1"/>
  <c r="I13" i="8"/>
  <c r="N13" i="8" s="1"/>
  <c r="I12" i="8"/>
  <c r="N12" i="8" s="1"/>
  <c r="I11" i="8"/>
  <c r="N11" i="8" s="1"/>
  <c r="I10" i="8"/>
  <c r="N10" i="8" s="1"/>
  <c r="I9" i="8"/>
  <c r="N9" i="8" s="1"/>
  <c r="I8" i="8"/>
  <c r="N8" i="8" s="1"/>
  <c r="I7" i="8"/>
  <c r="N7" i="8" s="1"/>
  <c r="I6" i="8"/>
  <c r="N6" i="8" s="1"/>
  <c r="AD21" i="1" l="1"/>
  <c r="AC21" i="1"/>
  <c r="O330" i="8"/>
  <c r="O329" i="8"/>
  <c r="N324" i="8"/>
  <c r="AC22" i="1" l="1"/>
  <c r="AD22" i="1"/>
  <c r="O325" i="4"/>
  <c r="H25" i="6"/>
  <c r="G12" i="6"/>
  <c r="H12" i="6"/>
  <c r="AD23" i="1" l="1"/>
  <c r="AC23" i="1"/>
  <c r="H26" i="6"/>
  <c r="H27" i="6" s="1"/>
  <c r="H28" i="6" s="1"/>
  <c r="N21" i="1"/>
  <c r="M21" i="1"/>
  <c r="AD24" i="1" l="1"/>
  <c r="AC24" i="1"/>
  <c r="H38" i="1"/>
  <c r="AD25" i="1" l="1"/>
  <c r="AC25" i="1"/>
  <c r="E100" i="5"/>
  <c r="I99" i="5"/>
  <c r="I98" i="5"/>
  <c r="I97" i="5"/>
  <c r="I96" i="5"/>
  <c r="I95" i="5"/>
  <c r="I94" i="5"/>
  <c r="I93" i="5"/>
  <c r="I92" i="5"/>
  <c r="I91" i="5"/>
  <c r="I90" i="5"/>
  <c r="I89" i="5"/>
  <c r="I88" i="5"/>
  <c r="I87" i="5"/>
  <c r="I86" i="5"/>
  <c r="I85" i="5"/>
  <c r="I84" i="5"/>
  <c r="I83" i="5"/>
  <c r="I82" i="5"/>
  <c r="I81" i="5"/>
  <c r="I100" i="5" s="1"/>
  <c r="E80" i="5"/>
  <c r="E101" i="5" s="1"/>
  <c r="I79" i="5"/>
  <c r="I78" i="5"/>
  <c r="I77" i="5"/>
  <c r="I76" i="5"/>
  <c r="I75" i="5"/>
  <c r="I74" i="5"/>
  <c r="I73" i="5"/>
  <c r="I72" i="5"/>
  <c r="I71" i="5"/>
  <c r="I70" i="5"/>
  <c r="I69" i="5"/>
  <c r="I68" i="5"/>
  <c r="I67" i="5"/>
  <c r="I66" i="5"/>
  <c r="I65" i="5"/>
  <c r="I80" i="5" s="1"/>
  <c r="E64" i="5"/>
  <c r="I63" i="5"/>
  <c r="I62" i="5"/>
  <c r="I61" i="5"/>
  <c r="I60" i="5"/>
  <c r="I59" i="5"/>
  <c r="I58" i="5"/>
  <c r="I57" i="5"/>
  <c r="I56" i="5"/>
  <c r="I55" i="5"/>
  <c r="I54" i="5"/>
  <c r="I53" i="5"/>
  <c r="I52" i="5"/>
  <c r="I51" i="5"/>
  <c r="I50" i="5"/>
  <c r="I49" i="5"/>
  <c r="I48" i="5"/>
  <c r="I64" i="5" s="1"/>
  <c r="E47" i="5"/>
  <c r="I46" i="5"/>
  <c r="I45" i="5"/>
  <c r="I44" i="5"/>
  <c r="I43" i="5"/>
  <c r="I42" i="5"/>
  <c r="I41" i="5"/>
  <c r="I40" i="5"/>
  <c r="I39" i="5"/>
  <c r="I38" i="5"/>
  <c r="I37" i="5"/>
  <c r="I36" i="5"/>
  <c r="I35" i="5"/>
  <c r="I34" i="5"/>
  <c r="I33" i="5"/>
  <c r="I32" i="5"/>
  <c r="I47" i="5" s="1"/>
  <c r="I31" i="5"/>
  <c r="I30" i="5"/>
  <c r="I29" i="5"/>
  <c r="E28" i="5"/>
  <c r="I27" i="5"/>
  <c r="I26" i="5"/>
  <c r="I25" i="5"/>
  <c r="I24" i="5"/>
  <c r="I23" i="5"/>
  <c r="I22" i="5"/>
  <c r="I21" i="5"/>
  <c r="I20" i="5"/>
  <c r="I19" i="5"/>
  <c r="I18" i="5"/>
  <c r="I17" i="5"/>
  <c r="I16" i="5"/>
  <c r="I15" i="5"/>
  <c r="I14" i="5"/>
  <c r="I13" i="5"/>
  <c r="I12" i="5"/>
  <c r="I11" i="5"/>
  <c r="I10" i="5"/>
  <c r="I9" i="5"/>
  <c r="I28" i="5" s="1"/>
  <c r="I8" i="5"/>
  <c r="I7" i="5"/>
  <c r="H43" i="1"/>
  <c r="AC26" i="1" l="1"/>
  <c r="AD26" i="1"/>
  <c r="I101" i="5"/>
  <c r="AD27" i="1" l="1"/>
  <c r="AC27" i="1"/>
  <c r="H75" i="1"/>
  <c r="H74" i="1"/>
  <c r="H73" i="1"/>
  <c r="H72" i="1"/>
  <c r="H71" i="1"/>
  <c r="H70" i="1"/>
  <c r="H69" i="1"/>
  <c r="H68" i="1"/>
  <c r="H67" i="1"/>
  <c r="H66" i="1"/>
  <c r="H65" i="1"/>
  <c r="H64" i="1"/>
  <c r="H63" i="1"/>
  <c r="H62" i="1"/>
  <c r="H61" i="1"/>
  <c r="H60" i="1"/>
  <c r="H59" i="1"/>
  <c r="H58" i="1"/>
  <c r="H57" i="1"/>
  <c r="H56" i="1"/>
  <c r="H55" i="1"/>
  <c r="AD28" i="1" l="1"/>
  <c r="AC28" i="1"/>
  <c r="H118" i="1"/>
  <c r="H117" i="1"/>
  <c r="AE117" i="1" s="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54" i="1"/>
  <c r="H53" i="1"/>
  <c r="H52" i="1"/>
  <c r="H51" i="1"/>
  <c r="H50" i="1"/>
  <c r="H49" i="1"/>
  <c r="H48" i="1"/>
  <c r="H47" i="1"/>
  <c r="H46" i="1"/>
  <c r="H45" i="1"/>
  <c r="H44" i="1"/>
  <c r="H42" i="1"/>
  <c r="H41" i="1"/>
  <c r="H40" i="1"/>
  <c r="H39" i="1"/>
  <c r="H37" i="1"/>
  <c r="H36" i="1"/>
  <c r="H35" i="1"/>
  <c r="H34" i="1"/>
  <c r="H33" i="1"/>
  <c r="H32" i="1"/>
  <c r="H31" i="1"/>
  <c r="H30" i="1"/>
  <c r="H29" i="1"/>
  <c r="H28" i="1"/>
  <c r="H27" i="1"/>
  <c r="H26" i="1"/>
  <c r="H25" i="1"/>
  <c r="H24" i="1"/>
  <c r="H23" i="1"/>
  <c r="H22" i="1"/>
  <c r="H21" i="1"/>
  <c r="H20" i="1"/>
  <c r="H19" i="1"/>
  <c r="H18" i="1"/>
  <c r="H17" i="1"/>
  <c r="H16" i="1"/>
  <c r="H15" i="1"/>
  <c r="H14" i="1"/>
  <c r="H13" i="1"/>
  <c r="H12" i="1"/>
  <c r="H11" i="1"/>
  <c r="AD29" i="1" l="1"/>
  <c r="AC29" i="1"/>
  <c r="H119" i="1"/>
  <c r="I323" i="4"/>
  <c r="N323" i="4" s="1"/>
  <c r="I322" i="4"/>
  <c r="N322" i="4" s="1"/>
  <c r="I321" i="4"/>
  <c r="N321" i="4" s="1"/>
  <c r="I320" i="4"/>
  <c r="N320" i="4" s="1"/>
  <c r="I319" i="4"/>
  <c r="N319" i="4" s="1"/>
  <c r="I318" i="4"/>
  <c r="N318" i="4" s="1"/>
  <c r="I317" i="4"/>
  <c r="N317" i="4" s="1"/>
  <c r="I316" i="4"/>
  <c r="N316" i="4" s="1"/>
  <c r="I315" i="4"/>
  <c r="N315" i="4" s="1"/>
  <c r="I314" i="4"/>
  <c r="N314" i="4" s="1"/>
  <c r="I313" i="4"/>
  <c r="N313" i="4" s="1"/>
  <c r="I312" i="4"/>
  <c r="N312" i="4" s="1"/>
  <c r="I311" i="4"/>
  <c r="N311" i="4" s="1"/>
  <c r="I310" i="4"/>
  <c r="N310" i="4" s="1"/>
  <c r="I309" i="4"/>
  <c r="N309" i="4" s="1"/>
  <c r="I308" i="4"/>
  <c r="N308" i="4" s="1"/>
  <c r="I307" i="4"/>
  <c r="N307" i="4" s="1"/>
  <c r="I306" i="4"/>
  <c r="N306" i="4" s="1"/>
  <c r="I305" i="4"/>
  <c r="N305" i="4" s="1"/>
  <c r="I304" i="4"/>
  <c r="N304" i="4" s="1"/>
  <c r="I303" i="4"/>
  <c r="N303" i="4" s="1"/>
  <c r="I302" i="4"/>
  <c r="N302" i="4" s="1"/>
  <c r="I301" i="4"/>
  <c r="N301" i="4" s="1"/>
  <c r="I300" i="4"/>
  <c r="N300" i="4" s="1"/>
  <c r="I299" i="4"/>
  <c r="N299" i="4" s="1"/>
  <c r="I298" i="4"/>
  <c r="N298" i="4" s="1"/>
  <c r="I297" i="4"/>
  <c r="N297" i="4" s="1"/>
  <c r="I296" i="4"/>
  <c r="N296" i="4" s="1"/>
  <c r="I295" i="4"/>
  <c r="N295" i="4" s="1"/>
  <c r="I294" i="4"/>
  <c r="N294" i="4" s="1"/>
  <c r="I293" i="4"/>
  <c r="N293" i="4" s="1"/>
  <c r="I292" i="4"/>
  <c r="N292" i="4" s="1"/>
  <c r="I291" i="4"/>
  <c r="N291" i="4" s="1"/>
  <c r="I290" i="4"/>
  <c r="N290" i="4" s="1"/>
  <c r="I289" i="4"/>
  <c r="N289" i="4" s="1"/>
  <c r="I288" i="4"/>
  <c r="N288" i="4" s="1"/>
  <c r="I287" i="4"/>
  <c r="N287" i="4" s="1"/>
  <c r="I286" i="4"/>
  <c r="N286" i="4" s="1"/>
  <c r="I285" i="4"/>
  <c r="N285" i="4" s="1"/>
  <c r="I284" i="4"/>
  <c r="N284" i="4" s="1"/>
  <c r="I283" i="4"/>
  <c r="N283" i="4" s="1"/>
  <c r="I282" i="4"/>
  <c r="N282" i="4" s="1"/>
  <c r="I281" i="4"/>
  <c r="N281" i="4" s="1"/>
  <c r="I280" i="4"/>
  <c r="N280" i="4" s="1"/>
  <c r="I279" i="4"/>
  <c r="N279" i="4" s="1"/>
  <c r="I278" i="4"/>
  <c r="N278" i="4" s="1"/>
  <c r="I277" i="4"/>
  <c r="N277" i="4" s="1"/>
  <c r="I276" i="4"/>
  <c r="N276" i="4" s="1"/>
  <c r="I275" i="4"/>
  <c r="N275" i="4" s="1"/>
  <c r="I274" i="4"/>
  <c r="N274" i="4" s="1"/>
  <c r="I273" i="4"/>
  <c r="N273" i="4" s="1"/>
  <c r="I272" i="4"/>
  <c r="N272" i="4" s="1"/>
  <c r="I271" i="4"/>
  <c r="N271" i="4" s="1"/>
  <c r="I270" i="4"/>
  <c r="N270" i="4" s="1"/>
  <c r="I269" i="4"/>
  <c r="N269" i="4" s="1"/>
  <c r="I268" i="4"/>
  <c r="N268" i="4" s="1"/>
  <c r="I267" i="4"/>
  <c r="N267" i="4" s="1"/>
  <c r="I266" i="4"/>
  <c r="N266" i="4" s="1"/>
  <c r="I265" i="4"/>
  <c r="N265" i="4" s="1"/>
  <c r="I264" i="4"/>
  <c r="N264" i="4" s="1"/>
  <c r="I263" i="4"/>
  <c r="N263" i="4" s="1"/>
  <c r="I262" i="4"/>
  <c r="N262" i="4" s="1"/>
  <c r="I261" i="4"/>
  <c r="N261" i="4" s="1"/>
  <c r="I260" i="4"/>
  <c r="N260" i="4" s="1"/>
  <c r="I259" i="4"/>
  <c r="N259" i="4" s="1"/>
  <c r="I258" i="4"/>
  <c r="N258" i="4" s="1"/>
  <c r="I257" i="4"/>
  <c r="N257" i="4" s="1"/>
  <c r="I256" i="4"/>
  <c r="N256" i="4" s="1"/>
  <c r="I255" i="4"/>
  <c r="N255" i="4" s="1"/>
  <c r="I254" i="4"/>
  <c r="N254" i="4" s="1"/>
  <c r="I253" i="4"/>
  <c r="N253" i="4" s="1"/>
  <c r="I252" i="4"/>
  <c r="N252" i="4" s="1"/>
  <c r="I251" i="4"/>
  <c r="N251" i="4" s="1"/>
  <c r="I250" i="4"/>
  <c r="N250" i="4" s="1"/>
  <c r="I249" i="4"/>
  <c r="N249" i="4" s="1"/>
  <c r="I248" i="4"/>
  <c r="N248" i="4" s="1"/>
  <c r="I247" i="4"/>
  <c r="N247" i="4" s="1"/>
  <c r="I246" i="4"/>
  <c r="N246" i="4" s="1"/>
  <c r="I245" i="4"/>
  <c r="N245" i="4" s="1"/>
  <c r="I244" i="4"/>
  <c r="N244" i="4" s="1"/>
  <c r="I243" i="4"/>
  <c r="N243" i="4" s="1"/>
  <c r="I242" i="4"/>
  <c r="N242" i="4" s="1"/>
  <c r="I241" i="4"/>
  <c r="N241" i="4" s="1"/>
  <c r="I240" i="4"/>
  <c r="N240" i="4" s="1"/>
  <c r="I239" i="4"/>
  <c r="N239" i="4" s="1"/>
  <c r="I238" i="4"/>
  <c r="N238" i="4" s="1"/>
  <c r="I237" i="4"/>
  <c r="N237" i="4" s="1"/>
  <c r="I236" i="4"/>
  <c r="N236" i="4" s="1"/>
  <c r="I235" i="4"/>
  <c r="N235" i="4" s="1"/>
  <c r="I234" i="4"/>
  <c r="N234" i="4" s="1"/>
  <c r="I233" i="4"/>
  <c r="N233" i="4" s="1"/>
  <c r="I232" i="4"/>
  <c r="N232" i="4" s="1"/>
  <c r="I231" i="4"/>
  <c r="N231" i="4" s="1"/>
  <c r="I230" i="4"/>
  <c r="N230" i="4" s="1"/>
  <c r="I229" i="4"/>
  <c r="N229" i="4" s="1"/>
  <c r="I228" i="4"/>
  <c r="N228" i="4" s="1"/>
  <c r="I227" i="4"/>
  <c r="N227" i="4" s="1"/>
  <c r="I226" i="4"/>
  <c r="N226" i="4" s="1"/>
  <c r="I225" i="4"/>
  <c r="N225" i="4" s="1"/>
  <c r="I224" i="4"/>
  <c r="N224" i="4" s="1"/>
  <c r="I223" i="4"/>
  <c r="N223" i="4" s="1"/>
  <c r="I222" i="4"/>
  <c r="N222" i="4" s="1"/>
  <c r="I221" i="4"/>
  <c r="N221" i="4" s="1"/>
  <c r="I220" i="4"/>
  <c r="N220" i="4" s="1"/>
  <c r="I219" i="4"/>
  <c r="N219" i="4" s="1"/>
  <c r="I218" i="4"/>
  <c r="N218" i="4" s="1"/>
  <c r="I217" i="4"/>
  <c r="N217" i="4" s="1"/>
  <c r="I216" i="4"/>
  <c r="N216" i="4" s="1"/>
  <c r="I215" i="4"/>
  <c r="N215" i="4" s="1"/>
  <c r="I214" i="4"/>
  <c r="N214" i="4" s="1"/>
  <c r="I213" i="4"/>
  <c r="N213" i="4" s="1"/>
  <c r="I212" i="4"/>
  <c r="N212" i="4" s="1"/>
  <c r="I211" i="4"/>
  <c r="N211" i="4" s="1"/>
  <c r="I210" i="4"/>
  <c r="N210" i="4" s="1"/>
  <c r="I209" i="4"/>
  <c r="N209" i="4" s="1"/>
  <c r="I208" i="4"/>
  <c r="N208" i="4" s="1"/>
  <c r="I207" i="4"/>
  <c r="N207" i="4" s="1"/>
  <c r="I206" i="4"/>
  <c r="N206" i="4" s="1"/>
  <c r="I205" i="4"/>
  <c r="N205" i="4" s="1"/>
  <c r="I204" i="4"/>
  <c r="N204" i="4" s="1"/>
  <c r="I203" i="4"/>
  <c r="N203" i="4" s="1"/>
  <c r="I202" i="4"/>
  <c r="N202" i="4" s="1"/>
  <c r="I201" i="4"/>
  <c r="N201" i="4" s="1"/>
  <c r="I200" i="4"/>
  <c r="N200" i="4" s="1"/>
  <c r="I199" i="4"/>
  <c r="N199" i="4" s="1"/>
  <c r="I198" i="4"/>
  <c r="N198" i="4" s="1"/>
  <c r="I197" i="4"/>
  <c r="N197" i="4" s="1"/>
  <c r="I196" i="4"/>
  <c r="N196" i="4" s="1"/>
  <c r="I195" i="4"/>
  <c r="N195" i="4" s="1"/>
  <c r="I194" i="4"/>
  <c r="N194" i="4" s="1"/>
  <c r="I193" i="4"/>
  <c r="N193" i="4" s="1"/>
  <c r="I192" i="4"/>
  <c r="N192" i="4" s="1"/>
  <c r="I191" i="4"/>
  <c r="N191" i="4" s="1"/>
  <c r="I190" i="4"/>
  <c r="N190" i="4" s="1"/>
  <c r="I189" i="4"/>
  <c r="N189" i="4" s="1"/>
  <c r="I188" i="4"/>
  <c r="N188" i="4" s="1"/>
  <c r="I187" i="4"/>
  <c r="N187" i="4" s="1"/>
  <c r="I186" i="4"/>
  <c r="N186" i="4" s="1"/>
  <c r="I185" i="4"/>
  <c r="N185" i="4" s="1"/>
  <c r="I184" i="4"/>
  <c r="N184" i="4" s="1"/>
  <c r="I183" i="4"/>
  <c r="N183" i="4" s="1"/>
  <c r="I182" i="4"/>
  <c r="N182" i="4" s="1"/>
  <c r="I181" i="4"/>
  <c r="N181" i="4" s="1"/>
  <c r="I180" i="4"/>
  <c r="N180" i="4" s="1"/>
  <c r="I179" i="4"/>
  <c r="N179" i="4" s="1"/>
  <c r="I178" i="4"/>
  <c r="N178" i="4" s="1"/>
  <c r="I177" i="4"/>
  <c r="N177" i="4" s="1"/>
  <c r="O328" i="4" s="1"/>
  <c r="I176" i="4"/>
  <c r="N176" i="4" s="1"/>
  <c r="I175" i="4"/>
  <c r="N175" i="4" s="1"/>
  <c r="I174" i="4"/>
  <c r="N174" i="4" s="1"/>
  <c r="I173" i="4"/>
  <c r="N173" i="4" s="1"/>
  <c r="I172" i="4"/>
  <c r="N172" i="4" s="1"/>
  <c r="I171" i="4"/>
  <c r="N171" i="4" s="1"/>
  <c r="I170" i="4"/>
  <c r="N170" i="4" s="1"/>
  <c r="I169" i="4"/>
  <c r="N169" i="4" s="1"/>
  <c r="I168" i="4"/>
  <c r="N168" i="4" s="1"/>
  <c r="I167" i="4"/>
  <c r="N167" i="4" s="1"/>
  <c r="I166" i="4"/>
  <c r="N166" i="4" s="1"/>
  <c r="I165" i="4"/>
  <c r="N165" i="4" s="1"/>
  <c r="I164" i="4"/>
  <c r="N164" i="4" s="1"/>
  <c r="I163" i="4"/>
  <c r="N163" i="4" s="1"/>
  <c r="I162" i="4"/>
  <c r="N162" i="4" s="1"/>
  <c r="I161" i="4"/>
  <c r="N161" i="4" s="1"/>
  <c r="I160" i="4"/>
  <c r="N160" i="4" s="1"/>
  <c r="I159" i="4"/>
  <c r="N159" i="4" s="1"/>
  <c r="I158" i="4"/>
  <c r="N158" i="4" s="1"/>
  <c r="I157" i="4"/>
  <c r="N157" i="4" s="1"/>
  <c r="I156" i="4"/>
  <c r="N156" i="4" s="1"/>
  <c r="I155" i="4"/>
  <c r="N155" i="4" s="1"/>
  <c r="I154" i="4"/>
  <c r="N154" i="4" s="1"/>
  <c r="I153" i="4"/>
  <c r="N153" i="4" s="1"/>
  <c r="I152" i="4"/>
  <c r="N152" i="4" s="1"/>
  <c r="I151" i="4"/>
  <c r="N151" i="4" s="1"/>
  <c r="I150" i="4"/>
  <c r="N150" i="4" s="1"/>
  <c r="I149" i="4"/>
  <c r="N149" i="4" s="1"/>
  <c r="I148" i="4"/>
  <c r="N148" i="4" s="1"/>
  <c r="I147" i="4"/>
  <c r="N147" i="4" s="1"/>
  <c r="I146" i="4"/>
  <c r="N146" i="4" s="1"/>
  <c r="I145" i="4"/>
  <c r="N145" i="4" s="1"/>
  <c r="I144" i="4"/>
  <c r="N144" i="4" s="1"/>
  <c r="I143" i="4"/>
  <c r="N143" i="4" s="1"/>
  <c r="I142" i="4"/>
  <c r="N142" i="4" s="1"/>
  <c r="I141" i="4"/>
  <c r="N141" i="4" s="1"/>
  <c r="I140" i="4"/>
  <c r="N140" i="4" s="1"/>
  <c r="I139" i="4"/>
  <c r="N139" i="4" s="1"/>
  <c r="I138" i="4"/>
  <c r="N138" i="4" s="1"/>
  <c r="I137" i="4"/>
  <c r="N137" i="4" s="1"/>
  <c r="I136" i="4"/>
  <c r="N136" i="4" s="1"/>
  <c r="I135" i="4"/>
  <c r="N135" i="4" s="1"/>
  <c r="I134" i="4"/>
  <c r="N134" i="4" s="1"/>
  <c r="I133" i="4"/>
  <c r="N133" i="4" s="1"/>
  <c r="I132" i="4"/>
  <c r="N132" i="4" s="1"/>
  <c r="I131" i="4"/>
  <c r="N131" i="4" s="1"/>
  <c r="I130" i="4"/>
  <c r="N130" i="4" s="1"/>
  <c r="P130" i="4" s="1"/>
  <c r="I129" i="4"/>
  <c r="N129" i="4" s="1"/>
  <c r="I128" i="4"/>
  <c r="N128" i="4" s="1"/>
  <c r="I127" i="4"/>
  <c r="N127" i="4" s="1"/>
  <c r="I126" i="4"/>
  <c r="N126" i="4" s="1"/>
  <c r="I125" i="4"/>
  <c r="N125" i="4" s="1"/>
  <c r="I124" i="4"/>
  <c r="N124" i="4" s="1"/>
  <c r="I123" i="4"/>
  <c r="N123" i="4" s="1"/>
  <c r="I122" i="4"/>
  <c r="N122" i="4" s="1"/>
  <c r="I121" i="4"/>
  <c r="N121" i="4" s="1"/>
  <c r="I120" i="4"/>
  <c r="N120" i="4" s="1"/>
  <c r="I119" i="4"/>
  <c r="N119" i="4" s="1"/>
  <c r="I118" i="4"/>
  <c r="N118" i="4" s="1"/>
  <c r="I117" i="4"/>
  <c r="N117" i="4" s="1"/>
  <c r="I116" i="4"/>
  <c r="N116" i="4" s="1"/>
  <c r="I115" i="4"/>
  <c r="N115" i="4" s="1"/>
  <c r="I114" i="4"/>
  <c r="N114" i="4" s="1"/>
  <c r="I113" i="4"/>
  <c r="N113" i="4" s="1"/>
  <c r="I112" i="4"/>
  <c r="N112" i="4" s="1"/>
  <c r="I111" i="4"/>
  <c r="N111" i="4" s="1"/>
  <c r="I110" i="4"/>
  <c r="N110" i="4" s="1"/>
  <c r="I109" i="4"/>
  <c r="N109" i="4" s="1"/>
  <c r="I108" i="4"/>
  <c r="N108" i="4" s="1"/>
  <c r="I107" i="4"/>
  <c r="N107" i="4" s="1"/>
  <c r="I106" i="4"/>
  <c r="N106" i="4" s="1"/>
  <c r="I105" i="4"/>
  <c r="N105" i="4" s="1"/>
  <c r="I104" i="4"/>
  <c r="N104" i="4" s="1"/>
  <c r="I103" i="4"/>
  <c r="N103" i="4" s="1"/>
  <c r="I102" i="4"/>
  <c r="N102" i="4" s="1"/>
  <c r="I101" i="4"/>
  <c r="N101" i="4" s="1"/>
  <c r="I100" i="4"/>
  <c r="N100" i="4" s="1"/>
  <c r="I99" i="4"/>
  <c r="N99" i="4" s="1"/>
  <c r="I98" i="4"/>
  <c r="N98" i="4" s="1"/>
  <c r="I97" i="4"/>
  <c r="N97" i="4" s="1"/>
  <c r="I96" i="4"/>
  <c r="N96" i="4" s="1"/>
  <c r="I95" i="4"/>
  <c r="N95" i="4" s="1"/>
  <c r="I94" i="4"/>
  <c r="N94" i="4" s="1"/>
  <c r="I93" i="4"/>
  <c r="N93" i="4" s="1"/>
  <c r="I92" i="4"/>
  <c r="N92" i="4" s="1"/>
  <c r="I91" i="4"/>
  <c r="N91" i="4" s="1"/>
  <c r="I90" i="4"/>
  <c r="N90" i="4" s="1"/>
  <c r="I89" i="4"/>
  <c r="N89" i="4" s="1"/>
  <c r="I88" i="4"/>
  <c r="N88" i="4" s="1"/>
  <c r="I87" i="4"/>
  <c r="N87" i="4" s="1"/>
  <c r="I86" i="4"/>
  <c r="N86" i="4" s="1"/>
  <c r="I85" i="4"/>
  <c r="N85" i="4" s="1"/>
  <c r="I84" i="4"/>
  <c r="N84" i="4" s="1"/>
  <c r="I83" i="4"/>
  <c r="N83" i="4" s="1"/>
  <c r="I82" i="4"/>
  <c r="N82" i="4" s="1"/>
  <c r="I81" i="4"/>
  <c r="N81" i="4" s="1"/>
  <c r="I80" i="4"/>
  <c r="N80" i="4" s="1"/>
  <c r="I79" i="4"/>
  <c r="N79" i="4" s="1"/>
  <c r="I78" i="4"/>
  <c r="N78" i="4" s="1"/>
  <c r="I77" i="4"/>
  <c r="N77" i="4" s="1"/>
  <c r="I76" i="4"/>
  <c r="N76" i="4" s="1"/>
  <c r="I75" i="4"/>
  <c r="N75" i="4" s="1"/>
  <c r="I74" i="4"/>
  <c r="N74" i="4" s="1"/>
  <c r="I73" i="4"/>
  <c r="N73" i="4" s="1"/>
  <c r="I72" i="4"/>
  <c r="N72" i="4" s="1"/>
  <c r="I71" i="4"/>
  <c r="N71" i="4" s="1"/>
  <c r="I70" i="4"/>
  <c r="N70" i="4" s="1"/>
  <c r="I69" i="4"/>
  <c r="N69" i="4" s="1"/>
  <c r="I68" i="4"/>
  <c r="N68" i="4" s="1"/>
  <c r="I67" i="4"/>
  <c r="N67" i="4" s="1"/>
  <c r="I66" i="4"/>
  <c r="N66" i="4" s="1"/>
  <c r="I65" i="4"/>
  <c r="N65" i="4" s="1"/>
  <c r="I64" i="4"/>
  <c r="N64" i="4" s="1"/>
  <c r="I63" i="4"/>
  <c r="N63" i="4" s="1"/>
  <c r="I62" i="4"/>
  <c r="N62" i="4" s="1"/>
  <c r="I61" i="4"/>
  <c r="N61" i="4" s="1"/>
  <c r="I60" i="4"/>
  <c r="N60" i="4" s="1"/>
  <c r="I59" i="4"/>
  <c r="N59" i="4" s="1"/>
  <c r="I58" i="4"/>
  <c r="N58" i="4" s="1"/>
  <c r="I57" i="4"/>
  <c r="N57" i="4" s="1"/>
  <c r="I56" i="4"/>
  <c r="N56" i="4" s="1"/>
  <c r="I55" i="4"/>
  <c r="N55" i="4" s="1"/>
  <c r="I54" i="4"/>
  <c r="N54" i="4" s="1"/>
  <c r="I53" i="4"/>
  <c r="N53" i="4" s="1"/>
  <c r="I52" i="4"/>
  <c r="N52" i="4" s="1"/>
  <c r="I51" i="4"/>
  <c r="N51" i="4" s="1"/>
  <c r="I50" i="4"/>
  <c r="N50" i="4" s="1"/>
  <c r="I49" i="4"/>
  <c r="N49" i="4" s="1"/>
  <c r="I48" i="4"/>
  <c r="N48" i="4" s="1"/>
  <c r="I47" i="4"/>
  <c r="N47" i="4" s="1"/>
  <c r="I46" i="4"/>
  <c r="N46" i="4" s="1"/>
  <c r="I45" i="4"/>
  <c r="N45" i="4" s="1"/>
  <c r="I44" i="4"/>
  <c r="N44" i="4" s="1"/>
  <c r="I43" i="4"/>
  <c r="N43" i="4" s="1"/>
  <c r="I42" i="4"/>
  <c r="N42" i="4" s="1"/>
  <c r="I41" i="4"/>
  <c r="N41" i="4" s="1"/>
  <c r="I40" i="4"/>
  <c r="N40" i="4" s="1"/>
  <c r="I39" i="4"/>
  <c r="N39" i="4" s="1"/>
  <c r="I38" i="4"/>
  <c r="N38" i="4" s="1"/>
  <c r="I37" i="4"/>
  <c r="N37" i="4" s="1"/>
  <c r="I36" i="4"/>
  <c r="N36" i="4" s="1"/>
  <c r="I35" i="4"/>
  <c r="N35" i="4" s="1"/>
  <c r="I34" i="4"/>
  <c r="N34" i="4" s="1"/>
  <c r="I33" i="4"/>
  <c r="N33" i="4" s="1"/>
  <c r="I32" i="4"/>
  <c r="N32" i="4" s="1"/>
  <c r="I31" i="4"/>
  <c r="N31" i="4" s="1"/>
  <c r="I30" i="4"/>
  <c r="N30" i="4" s="1"/>
  <c r="I29" i="4"/>
  <c r="N29" i="4" s="1"/>
  <c r="I28" i="4"/>
  <c r="N28" i="4" s="1"/>
  <c r="I27" i="4"/>
  <c r="N27" i="4" s="1"/>
  <c r="I26" i="4"/>
  <c r="N26" i="4" s="1"/>
  <c r="I25" i="4"/>
  <c r="N25" i="4" s="1"/>
  <c r="I24" i="4"/>
  <c r="N24" i="4" s="1"/>
  <c r="I23" i="4"/>
  <c r="N23" i="4" s="1"/>
  <c r="I22" i="4"/>
  <c r="N22" i="4" s="1"/>
  <c r="I21" i="4"/>
  <c r="N21" i="4" s="1"/>
  <c r="I20" i="4"/>
  <c r="N20" i="4" s="1"/>
  <c r="I19" i="4"/>
  <c r="N19" i="4" s="1"/>
  <c r="I18" i="4"/>
  <c r="N18" i="4" s="1"/>
  <c r="I17" i="4"/>
  <c r="N17" i="4" s="1"/>
  <c r="I16" i="4"/>
  <c r="N16" i="4" s="1"/>
  <c r="I15" i="4"/>
  <c r="N15" i="4" s="1"/>
  <c r="I14" i="4"/>
  <c r="N14" i="4" s="1"/>
  <c r="I13" i="4"/>
  <c r="N13" i="4" s="1"/>
  <c r="I12" i="4"/>
  <c r="N12" i="4" s="1"/>
  <c r="I11" i="4"/>
  <c r="N11" i="4" s="1"/>
  <c r="I10" i="4"/>
  <c r="N10" i="4" s="1"/>
  <c r="I9" i="4"/>
  <c r="N9" i="4" s="1"/>
  <c r="I8" i="4"/>
  <c r="N8" i="4" s="1"/>
  <c r="I7" i="4"/>
  <c r="N7" i="4" s="1"/>
  <c r="I6" i="4"/>
  <c r="N6" i="4" s="1"/>
  <c r="AC30" i="1" l="1"/>
  <c r="AD30" i="1"/>
  <c r="O330" i="4"/>
  <c r="O329" i="4"/>
  <c r="N324" i="4"/>
  <c r="AD31" i="1" l="1"/>
  <c r="AC31" i="1"/>
  <c r="U293" i="3"/>
  <c r="N293" i="3"/>
  <c r="S293" i="3" s="1"/>
  <c r="I293" i="3"/>
  <c r="C293" i="3"/>
  <c r="U292" i="3"/>
  <c r="K292" i="3" s="1"/>
  <c r="S292" i="3" s="1"/>
  <c r="N292" i="3"/>
  <c r="I292" i="3"/>
  <c r="C292" i="3"/>
  <c r="U291" i="3"/>
  <c r="I291" i="3"/>
  <c r="N291" i="3" s="1"/>
  <c r="S291" i="3" s="1"/>
  <c r="C291" i="3"/>
  <c r="U290" i="3"/>
  <c r="I290" i="3"/>
  <c r="N290" i="3" s="1"/>
  <c r="S290" i="3" s="1"/>
  <c r="C290" i="3"/>
  <c r="U289" i="3"/>
  <c r="K289" i="3" s="1"/>
  <c r="S289" i="3" s="1"/>
  <c r="I289" i="3"/>
  <c r="N289" i="3" s="1"/>
  <c r="C289" i="3"/>
  <c r="U288" i="3"/>
  <c r="K288" i="3" s="1"/>
  <c r="S288" i="3" s="1"/>
  <c r="N288" i="3"/>
  <c r="I288" i="3"/>
  <c r="C288" i="3"/>
  <c r="U287" i="3"/>
  <c r="S287" i="3"/>
  <c r="N287" i="3"/>
  <c r="I287" i="3"/>
  <c r="C287" i="3"/>
  <c r="U286" i="3"/>
  <c r="K286" i="3" s="1"/>
  <c r="I286" i="3"/>
  <c r="N286" i="3" s="1"/>
  <c r="C286" i="3"/>
  <c r="U285" i="3"/>
  <c r="K285" i="3" s="1"/>
  <c r="S285" i="3" s="1"/>
  <c r="I285" i="3"/>
  <c r="N285" i="3" s="1"/>
  <c r="C285" i="3"/>
  <c r="U284" i="3"/>
  <c r="N284" i="3"/>
  <c r="S284" i="3" s="1"/>
  <c r="I284" i="3"/>
  <c r="C284" i="3"/>
  <c r="U283" i="3"/>
  <c r="K283" i="3" s="1"/>
  <c r="I283" i="3"/>
  <c r="N283" i="3" s="1"/>
  <c r="C283" i="3"/>
  <c r="U282" i="3"/>
  <c r="K282" i="3" s="1"/>
  <c r="I282" i="3"/>
  <c r="N282" i="3" s="1"/>
  <c r="C282" i="3"/>
  <c r="U281" i="3"/>
  <c r="K281" i="3" s="1"/>
  <c r="S281" i="3" s="1"/>
  <c r="N281" i="3"/>
  <c r="I281" i="3"/>
  <c r="C281" i="3"/>
  <c r="C278" i="3"/>
  <c r="C277" i="3"/>
  <c r="C276" i="3"/>
  <c r="C275" i="3"/>
  <c r="C274" i="3"/>
  <c r="U273" i="3"/>
  <c r="K273" i="3" s="1"/>
  <c r="S273" i="3" s="1"/>
  <c r="N273" i="3"/>
  <c r="I273" i="3"/>
  <c r="C273" i="3"/>
  <c r="U272" i="3"/>
  <c r="K272" i="3"/>
  <c r="I272" i="3"/>
  <c r="N272" i="3" s="1"/>
  <c r="C272" i="3"/>
  <c r="U271" i="3"/>
  <c r="K271" i="3" s="1"/>
  <c r="S271" i="3" s="1"/>
  <c r="N271" i="3"/>
  <c r="I271" i="3"/>
  <c r="C271" i="3"/>
  <c r="U270" i="3"/>
  <c r="I270" i="3"/>
  <c r="N270" i="3" s="1"/>
  <c r="S270" i="3" s="1"/>
  <c r="C270" i="3"/>
  <c r="U269" i="3"/>
  <c r="K269" i="3" s="1"/>
  <c r="S269" i="3" s="1"/>
  <c r="N269" i="3"/>
  <c r="I269" i="3"/>
  <c r="C269" i="3"/>
  <c r="U268" i="3"/>
  <c r="I268" i="3"/>
  <c r="N268" i="3" s="1"/>
  <c r="S268" i="3" s="1"/>
  <c r="C268" i="3"/>
  <c r="U267" i="3"/>
  <c r="K267" i="3" s="1"/>
  <c r="S267" i="3" s="1"/>
  <c r="N267" i="3"/>
  <c r="I267" i="3"/>
  <c r="C267" i="3"/>
  <c r="U266" i="3"/>
  <c r="K266" i="3" s="1"/>
  <c r="I266" i="3"/>
  <c r="N266" i="3" s="1"/>
  <c r="C266" i="3"/>
  <c r="U265" i="3"/>
  <c r="K265" i="3" s="1"/>
  <c r="S265" i="3" s="1"/>
  <c r="N265" i="3"/>
  <c r="I265" i="3"/>
  <c r="C265" i="3"/>
  <c r="U264" i="3"/>
  <c r="K264" i="3" s="1"/>
  <c r="S264" i="3" s="1"/>
  <c r="N264" i="3"/>
  <c r="I264" i="3"/>
  <c r="C264" i="3"/>
  <c r="U263" i="3"/>
  <c r="K263" i="3" s="1"/>
  <c r="I263" i="3"/>
  <c r="N263" i="3" s="1"/>
  <c r="C263" i="3"/>
  <c r="U262" i="3"/>
  <c r="K262" i="3" s="1"/>
  <c r="S262" i="3" s="1"/>
  <c r="N262" i="3"/>
  <c r="I262" i="3"/>
  <c r="C262" i="3"/>
  <c r="U261" i="3"/>
  <c r="K261" i="3" s="1"/>
  <c r="I261" i="3"/>
  <c r="N261" i="3" s="1"/>
  <c r="C261" i="3"/>
  <c r="U260" i="3"/>
  <c r="K260" i="3" s="1"/>
  <c r="I260" i="3"/>
  <c r="N260" i="3" s="1"/>
  <c r="C260" i="3"/>
  <c r="U259" i="3"/>
  <c r="K259" i="3" s="1"/>
  <c r="S259" i="3" s="1"/>
  <c r="N259" i="3"/>
  <c r="I259" i="3"/>
  <c r="C259" i="3"/>
  <c r="U258" i="3"/>
  <c r="K258" i="3" s="1"/>
  <c r="I258" i="3"/>
  <c r="N258" i="3" s="1"/>
  <c r="C258" i="3"/>
  <c r="U257" i="3"/>
  <c r="K257" i="3" s="1"/>
  <c r="S257" i="3" s="1"/>
  <c r="N257" i="3"/>
  <c r="I257" i="3"/>
  <c r="C257" i="3"/>
  <c r="U256" i="3"/>
  <c r="K256" i="3" s="1"/>
  <c r="S256" i="3" s="1"/>
  <c r="N256" i="3"/>
  <c r="I256" i="3"/>
  <c r="C256" i="3"/>
  <c r="U255" i="3"/>
  <c r="S255" i="3"/>
  <c r="N255" i="3"/>
  <c r="I255" i="3"/>
  <c r="C255" i="3"/>
  <c r="U254" i="3"/>
  <c r="K254" i="3" s="1"/>
  <c r="S254" i="3" s="1"/>
  <c r="I254" i="3"/>
  <c r="N254" i="3" s="1"/>
  <c r="C254" i="3"/>
  <c r="U253" i="3"/>
  <c r="I253" i="3"/>
  <c r="N253" i="3" s="1"/>
  <c r="S253" i="3" s="1"/>
  <c r="C253" i="3"/>
  <c r="U252" i="3"/>
  <c r="K252" i="3" s="1"/>
  <c r="S252" i="3" s="1"/>
  <c r="N252" i="3"/>
  <c r="I252" i="3"/>
  <c r="C252" i="3"/>
  <c r="U251" i="3"/>
  <c r="K251" i="3" s="1"/>
  <c r="S251" i="3" s="1"/>
  <c r="N251" i="3"/>
  <c r="I251" i="3"/>
  <c r="C251" i="3"/>
  <c r="U250" i="3"/>
  <c r="K250" i="3" s="1"/>
  <c r="S250" i="3" s="1"/>
  <c r="N250" i="3"/>
  <c r="I250" i="3"/>
  <c r="C250" i="3"/>
  <c r="U249" i="3"/>
  <c r="K249" i="3" s="1"/>
  <c r="S249" i="3" s="1"/>
  <c r="N249" i="3"/>
  <c r="I249" i="3"/>
  <c r="C249" i="3"/>
  <c r="U248" i="3"/>
  <c r="K248" i="3" s="1"/>
  <c r="S248" i="3" s="1"/>
  <c r="N248" i="3"/>
  <c r="I248" i="3"/>
  <c r="C248" i="3"/>
  <c r="U247" i="3"/>
  <c r="K247" i="3" s="1"/>
  <c r="I247" i="3"/>
  <c r="N247" i="3" s="1"/>
  <c r="C247" i="3"/>
  <c r="U246" i="3"/>
  <c r="K246" i="3" s="1"/>
  <c r="I246" i="3"/>
  <c r="N246" i="3" s="1"/>
  <c r="C246" i="3"/>
  <c r="U245" i="3"/>
  <c r="K245" i="3" s="1"/>
  <c r="S245" i="3" s="1"/>
  <c r="N245" i="3"/>
  <c r="I245" i="3"/>
  <c r="C245" i="3"/>
  <c r="U244" i="3"/>
  <c r="K244" i="3" s="1"/>
  <c r="S244" i="3" s="1"/>
  <c r="N244" i="3"/>
  <c r="I244" i="3"/>
  <c r="C244" i="3"/>
  <c r="U243" i="3"/>
  <c r="K243" i="3" s="1"/>
  <c r="S243" i="3" s="1"/>
  <c r="N243" i="3"/>
  <c r="I243" i="3"/>
  <c r="C243" i="3"/>
  <c r="U242" i="3"/>
  <c r="K242" i="3" s="1"/>
  <c r="S242" i="3" s="1"/>
  <c r="N242" i="3"/>
  <c r="I242" i="3"/>
  <c r="C242" i="3"/>
  <c r="U241" i="3"/>
  <c r="K241" i="3" s="1"/>
  <c r="S241" i="3" s="1"/>
  <c r="N241" i="3"/>
  <c r="I241" i="3"/>
  <c r="C241" i="3"/>
  <c r="U240" i="3"/>
  <c r="K240" i="3" s="1"/>
  <c r="S240" i="3" s="1"/>
  <c r="N240" i="3"/>
  <c r="I240" i="3"/>
  <c r="C240" i="3"/>
  <c r="U239" i="3"/>
  <c r="K239" i="3" s="1"/>
  <c r="S239" i="3" s="1"/>
  <c r="I239" i="3"/>
  <c r="N239" i="3" s="1"/>
  <c r="C239" i="3"/>
  <c r="U238" i="3"/>
  <c r="K238" i="3" s="1"/>
  <c r="I238" i="3"/>
  <c r="N238" i="3" s="1"/>
  <c r="C238" i="3"/>
  <c r="U237" i="3"/>
  <c r="K237" i="3" s="1"/>
  <c r="S237" i="3" s="1"/>
  <c r="N237" i="3"/>
  <c r="I237" i="3"/>
  <c r="C237" i="3"/>
  <c r="U236" i="3"/>
  <c r="K236" i="3" s="1"/>
  <c r="S236" i="3" s="1"/>
  <c r="N236" i="3"/>
  <c r="I236" i="3"/>
  <c r="C236" i="3"/>
  <c r="U235" i="3"/>
  <c r="K235" i="3" s="1"/>
  <c r="S235" i="3" s="1"/>
  <c r="N235" i="3"/>
  <c r="I235" i="3"/>
  <c r="C235" i="3"/>
  <c r="U234" i="3"/>
  <c r="K234" i="3" s="1"/>
  <c r="S234" i="3" s="1"/>
  <c r="N234" i="3"/>
  <c r="I234" i="3"/>
  <c r="C234" i="3"/>
  <c r="U233" i="3"/>
  <c r="S233" i="3"/>
  <c r="N233" i="3"/>
  <c r="I233" i="3"/>
  <c r="C233" i="3"/>
  <c r="U232" i="3"/>
  <c r="K232" i="3" s="1"/>
  <c r="S232" i="3" s="1"/>
  <c r="I232" i="3"/>
  <c r="N232" i="3" s="1"/>
  <c r="C232" i="3"/>
  <c r="U231" i="3"/>
  <c r="I231" i="3"/>
  <c r="N231" i="3" s="1"/>
  <c r="S231" i="3" s="1"/>
  <c r="C231" i="3"/>
  <c r="U230" i="3"/>
  <c r="I230" i="3"/>
  <c r="N230" i="3" s="1"/>
  <c r="S230" i="3" s="1"/>
  <c r="C230" i="3"/>
  <c r="U229" i="3"/>
  <c r="K229" i="3" s="1"/>
  <c r="S229" i="3" s="1"/>
  <c r="N229" i="3"/>
  <c r="I229" i="3"/>
  <c r="C229" i="3"/>
  <c r="U228" i="3"/>
  <c r="K228" i="3" s="1"/>
  <c r="S228" i="3" s="1"/>
  <c r="N228" i="3"/>
  <c r="I228" i="3"/>
  <c r="C228" i="3"/>
  <c r="U227" i="3"/>
  <c r="K227" i="3" s="1"/>
  <c r="S227" i="3" s="1"/>
  <c r="N227" i="3"/>
  <c r="I227" i="3"/>
  <c r="C227" i="3"/>
  <c r="U226" i="3"/>
  <c r="K226" i="3" s="1"/>
  <c r="I226" i="3"/>
  <c r="N226" i="3" s="1"/>
  <c r="C226" i="3"/>
  <c r="U225" i="3"/>
  <c r="K225" i="3" s="1"/>
  <c r="I225" i="3"/>
  <c r="N225" i="3" s="1"/>
  <c r="C225" i="3"/>
  <c r="U224" i="3"/>
  <c r="K224" i="3" s="1"/>
  <c r="S224" i="3" s="1"/>
  <c r="N224" i="3"/>
  <c r="I224" i="3"/>
  <c r="C224" i="3"/>
  <c r="U223" i="3"/>
  <c r="K223" i="3" s="1"/>
  <c r="S223" i="3" s="1"/>
  <c r="N223" i="3"/>
  <c r="I223" i="3"/>
  <c r="C223" i="3"/>
  <c r="U222" i="3"/>
  <c r="K222" i="3" s="1"/>
  <c r="I222" i="3"/>
  <c r="N222" i="3" s="1"/>
  <c r="C222" i="3"/>
  <c r="C219" i="3"/>
  <c r="C218" i="3"/>
  <c r="C217" i="3"/>
  <c r="C216" i="3"/>
  <c r="C215" i="3"/>
  <c r="U214" i="3"/>
  <c r="I214" i="3"/>
  <c r="N214" i="3" s="1"/>
  <c r="S214" i="3" s="1"/>
  <c r="C214" i="3"/>
  <c r="U213" i="3"/>
  <c r="K213" i="3" s="1"/>
  <c r="S213" i="3" s="1"/>
  <c r="N213" i="3"/>
  <c r="I213" i="3"/>
  <c r="C213" i="3"/>
  <c r="U212" i="3"/>
  <c r="K212" i="3" s="1"/>
  <c r="S212" i="3" s="1"/>
  <c r="N212" i="3"/>
  <c r="I212" i="3"/>
  <c r="C212" i="3"/>
  <c r="U211" i="3"/>
  <c r="K211" i="3" s="1"/>
  <c r="I211" i="3"/>
  <c r="N211" i="3" s="1"/>
  <c r="C211" i="3"/>
  <c r="U210" i="3"/>
  <c r="K210" i="3" s="1"/>
  <c r="S210" i="3" s="1"/>
  <c r="N210" i="3"/>
  <c r="I210" i="3"/>
  <c r="E210" i="3"/>
  <c r="E211" i="3" s="1"/>
  <c r="E212" i="3" s="1"/>
  <c r="E213" i="3" s="1"/>
  <c r="E214"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E254" i="3" s="1"/>
  <c r="E255" i="3" s="1"/>
  <c r="E256" i="3" s="1"/>
  <c r="E257" i="3" s="1"/>
  <c r="E258" i="3" s="1"/>
  <c r="E259" i="3" s="1"/>
  <c r="E260" i="3" s="1"/>
  <c r="E261" i="3" s="1"/>
  <c r="E262" i="3" s="1"/>
  <c r="E263" i="3" s="1"/>
  <c r="E264" i="3" s="1"/>
  <c r="E265" i="3" s="1"/>
  <c r="E266" i="3" s="1"/>
  <c r="E267" i="3" s="1"/>
  <c r="E268" i="3" s="1"/>
  <c r="E269" i="3" s="1"/>
  <c r="E270" i="3" s="1"/>
  <c r="E271" i="3" s="1"/>
  <c r="E272" i="3" s="1"/>
  <c r="E273" i="3" s="1"/>
  <c r="E281" i="3" s="1"/>
  <c r="E282" i="3" s="1"/>
  <c r="E283" i="3" s="1"/>
  <c r="E284" i="3" s="1"/>
  <c r="E285" i="3" s="1"/>
  <c r="E286" i="3" s="1"/>
  <c r="E287" i="3" s="1"/>
  <c r="E288" i="3" s="1"/>
  <c r="E289" i="3" s="1"/>
  <c r="E290" i="3" s="1"/>
  <c r="E291" i="3" s="1"/>
  <c r="E292" i="3" s="1"/>
  <c r="E293" i="3" s="1"/>
  <c r="C210" i="3"/>
  <c r="U209" i="3"/>
  <c r="K209" i="3" s="1"/>
  <c r="S209" i="3" s="1"/>
  <c r="N209" i="3"/>
  <c r="I209" i="3"/>
  <c r="E209" i="3"/>
  <c r="C209" i="3"/>
  <c r="U208" i="3"/>
  <c r="K208" i="3" s="1"/>
  <c r="S208" i="3" s="1"/>
  <c r="N208" i="3"/>
  <c r="I208" i="3"/>
  <c r="C208" i="3"/>
  <c r="U207" i="3"/>
  <c r="C207" i="3"/>
  <c r="U206" i="3"/>
  <c r="S206" i="3"/>
  <c r="C206" i="3"/>
  <c r="U205" i="3"/>
  <c r="K205" i="3" s="1"/>
  <c r="S205" i="3" s="1"/>
  <c r="U204" i="3"/>
  <c r="S204" i="3"/>
  <c r="C204" i="3"/>
  <c r="U203" i="3"/>
  <c r="K203" i="3" s="1"/>
  <c r="S203" i="3" s="1"/>
  <c r="C203" i="3"/>
  <c r="U202" i="3"/>
  <c r="K202" i="3" s="1"/>
  <c r="S202" i="3" s="1"/>
  <c r="C202" i="3"/>
  <c r="U201" i="3"/>
  <c r="K201" i="3" s="1"/>
  <c r="S201" i="3" s="1"/>
  <c r="C201" i="3"/>
  <c r="U200" i="3"/>
  <c r="K200" i="3" s="1"/>
  <c r="S200" i="3" s="1"/>
  <c r="C200" i="3"/>
  <c r="U199" i="3"/>
  <c r="S199" i="3"/>
  <c r="C199" i="3"/>
  <c r="U198" i="3"/>
  <c r="K198" i="3" s="1"/>
  <c r="S198" i="3" s="1"/>
  <c r="C198" i="3"/>
  <c r="U197" i="3"/>
  <c r="K197" i="3" s="1"/>
  <c r="S197" i="3" s="1"/>
  <c r="C197" i="3"/>
  <c r="U196" i="3"/>
  <c r="K196" i="3" s="1"/>
  <c r="S196" i="3" s="1"/>
  <c r="C196" i="3"/>
  <c r="U195" i="3"/>
  <c r="K195" i="3" s="1"/>
  <c r="S195" i="3" s="1"/>
  <c r="C195" i="3"/>
  <c r="U194" i="3"/>
  <c r="S194" i="3"/>
  <c r="C194" i="3"/>
  <c r="U193" i="3"/>
  <c r="K193" i="3" s="1"/>
  <c r="S193" i="3" s="1"/>
  <c r="C193" i="3"/>
  <c r="U192" i="3"/>
  <c r="S192" i="3"/>
  <c r="E192" i="3"/>
  <c r="E193" i="3" s="1"/>
  <c r="E194" i="3" s="1"/>
  <c r="E195" i="3" s="1"/>
  <c r="E196" i="3" s="1"/>
  <c r="E197" i="3" s="1"/>
  <c r="E198" i="3" s="1"/>
  <c r="E199" i="3" s="1"/>
  <c r="E200" i="3" s="1"/>
  <c r="E201" i="3" s="1"/>
  <c r="E202" i="3" s="1"/>
  <c r="E203" i="3" s="1"/>
  <c r="E204" i="3" s="1"/>
  <c r="E205" i="3" s="1"/>
  <c r="E206" i="3" s="1"/>
  <c r="C192" i="3"/>
  <c r="U191" i="3"/>
  <c r="K191" i="3" s="1"/>
  <c r="S191" i="3" s="1"/>
  <c r="E191" i="3"/>
  <c r="C191" i="3"/>
  <c r="U190" i="3"/>
  <c r="K190" i="3" s="1"/>
  <c r="S190" i="3" s="1"/>
  <c r="C190" i="3"/>
  <c r="U189" i="3"/>
  <c r="K189" i="3" s="1"/>
  <c r="S189" i="3" s="1"/>
  <c r="C189" i="3"/>
  <c r="U188" i="3"/>
  <c r="K188" i="3" s="1"/>
  <c r="S188" i="3" s="1"/>
  <c r="C188" i="3"/>
  <c r="U187" i="3"/>
  <c r="K187" i="3" s="1"/>
  <c r="S187" i="3" s="1"/>
  <c r="E187" i="3"/>
  <c r="E188" i="3" s="1"/>
  <c r="E189" i="3" s="1"/>
  <c r="C187" i="3"/>
  <c r="U186" i="3"/>
  <c r="K186" i="3" s="1"/>
  <c r="S186" i="3" s="1"/>
  <c r="E186" i="3"/>
  <c r="C186" i="3"/>
  <c r="U185" i="3"/>
  <c r="K185" i="3" s="1"/>
  <c r="S185" i="3" s="1"/>
  <c r="C185" i="3"/>
  <c r="U184" i="3"/>
  <c r="K184" i="3" s="1"/>
  <c r="S184" i="3" s="1"/>
  <c r="C184" i="3"/>
  <c r="U183" i="3"/>
  <c r="K183" i="3" s="1"/>
  <c r="S183" i="3" s="1"/>
  <c r="C183" i="3"/>
  <c r="U182" i="3"/>
  <c r="K182" i="3" s="1"/>
  <c r="S182" i="3" s="1"/>
  <c r="C182" i="3"/>
  <c r="U181" i="3"/>
  <c r="K181" i="3" s="1"/>
  <c r="S181" i="3" s="1"/>
  <c r="U180" i="3"/>
  <c r="K180" i="3" s="1"/>
  <c r="S180" i="3" s="1"/>
  <c r="C180" i="3"/>
  <c r="U179" i="3"/>
  <c r="K179" i="3" s="1"/>
  <c r="S179" i="3" s="1"/>
  <c r="C179" i="3"/>
  <c r="U178" i="3"/>
  <c r="K178" i="3" s="1"/>
  <c r="S178" i="3" s="1"/>
  <c r="C178" i="3"/>
  <c r="U177" i="3"/>
  <c r="K177" i="3" s="1"/>
  <c r="S177" i="3" s="1"/>
  <c r="E177" i="3"/>
  <c r="E178" i="3" s="1"/>
  <c r="E179" i="3" s="1"/>
  <c r="E180" i="3" s="1"/>
  <c r="E181" i="3" s="1"/>
  <c r="E182" i="3" s="1"/>
  <c r="E183" i="3" s="1"/>
  <c r="E184" i="3" s="1"/>
  <c r="C177" i="3"/>
  <c r="U176" i="3"/>
  <c r="K176" i="3" s="1"/>
  <c r="S176" i="3" s="1"/>
  <c r="E176" i="3"/>
  <c r="C176" i="3"/>
  <c r="U175" i="3"/>
  <c r="K175" i="3" s="1"/>
  <c r="S175" i="3" s="1"/>
  <c r="C175" i="3"/>
  <c r="U174" i="3"/>
  <c r="K174" i="3" s="1"/>
  <c r="S174" i="3" s="1"/>
  <c r="C174" i="3"/>
  <c r="U173" i="3"/>
  <c r="K173" i="3" s="1"/>
  <c r="S173" i="3" s="1"/>
  <c r="C173" i="3"/>
  <c r="U172" i="3"/>
  <c r="K172" i="3" s="1"/>
  <c r="S172" i="3" s="1"/>
  <c r="C172" i="3"/>
  <c r="U171" i="3"/>
  <c r="K171" i="3" s="1"/>
  <c r="S171" i="3" s="1"/>
  <c r="C171" i="3"/>
  <c r="U170" i="3"/>
  <c r="K170" i="3" s="1"/>
  <c r="S170" i="3" s="1"/>
  <c r="C170" i="3"/>
  <c r="U169" i="3"/>
  <c r="K169" i="3" s="1"/>
  <c r="S169" i="3" s="1"/>
  <c r="C169" i="3"/>
  <c r="U168" i="3"/>
  <c r="S168" i="3"/>
  <c r="C168" i="3"/>
  <c r="U167" i="3"/>
  <c r="K167" i="3" s="1"/>
  <c r="S167" i="3" s="1"/>
  <c r="C167" i="3"/>
  <c r="U166" i="3"/>
  <c r="S166" i="3"/>
  <c r="C166" i="3"/>
  <c r="U165" i="3"/>
  <c r="S165" i="3"/>
  <c r="C165" i="3"/>
  <c r="U164" i="3"/>
  <c r="K164" i="3" s="1"/>
  <c r="S164" i="3" s="1"/>
  <c r="C164" i="3"/>
  <c r="U163" i="3"/>
  <c r="K163" i="3" s="1"/>
  <c r="S163" i="3" s="1"/>
  <c r="C163" i="3"/>
  <c r="C160" i="3"/>
  <c r="C159" i="3"/>
  <c r="C158" i="3"/>
  <c r="C157" i="3"/>
  <c r="C156" i="3"/>
  <c r="U155" i="3"/>
  <c r="K155" i="3" s="1"/>
  <c r="S155" i="3" s="1"/>
  <c r="C155" i="3"/>
  <c r="U154" i="3"/>
  <c r="K154" i="3" s="1"/>
  <c r="S154" i="3" s="1"/>
  <c r="C154" i="3"/>
  <c r="U153" i="3"/>
  <c r="K153" i="3" s="1"/>
  <c r="S153" i="3" s="1"/>
  <c r="C153" i="3"/>
  <c r="U152" i="3"/>
  <c r="K152" i="3" s="1"/>
  <c r="S152" i="3" s="1"/>
  <c r="C152" i="3"/>
  <c r="U151" i="3"/>
  <c r="S151" i="3"/>
  <c r="E151" i="3"/>
  <c r="E152" i="3" s="1"/>
  <c r="E153" i="3" s="1"/>
  <c r="E154" i="3" s="1"/>
  <c r="E155" i="3" s="1"/>
  <c r="E163" i="3" s="1"/>
  <c r="E164" i="3" s="1"/>
  <c r="E165" i="3" s="1"/>
  <c r="E166" i="3" s="1"/>
  <c r="E167" i="3" s="1"/>
  <c r="E168" i="3" s="1"/>
  <c r="E169" i="3" s="1"/>
  <c r="E170" i="3" s="1"/>
  <c r="E171" i="3" s="1"/>
  <c r="E172" i="3" s="1"/>
  <c r="E173" i="3" s="1"/>
  <c r="E174" i="3" s="1"/>
  <c r="C151" i="3"/>
  <c r="U150" i="3"/>
  <c r="K150" i="3" s="1"/>
  <c r="S150" i="3" s="1"/>
  <c r="C150" i="3"/>
  <c r="U149" i="3"/>
  <c r="K149" i="3" s="1"/>
  <c r="S149" i="3" s="1"/>
  <c r="E149" i="3"/>
  <c r="C149" i="3"/>
  <c r="U148" i="3"/>
  <c r="K148" i="3" s="1"/>
  <c r="S148" i="3" s="1"/>
  <c r="E148" i="3"/>
  <c r="C148" i="3"/>
  <c r="U147" i="3"/>
  <c r="K147" i="3" s="1"/>
  <c r="S147" i="3" s="1"/>
  <c r="E147" i="3"/>
  <c r="C147" i="3"/>
  <c r="U146" i="3"/>
  <c r="K146" i="3" s="1"/>
  <c r="S146" i="3" s="1"/>
  <c r="C146" i="3"/>
  <c r="U145" i="3"/>
  <c r="C145" i="3"/>
  <c r="U144" i="3"/>
  <c r="K144" i="3" s="1"/>
  <c r="S144" i="3" s="1"/>
  <c r="C144" i="3"/>
  <c r="U143" i="3"/>
  <c r="K143" i="3" s="1"/>
  <c r="S143" i="3" s="1"/>
  <c r="C143" i="3"/>
  <c r="U142" i="3"/>
  <c r="K142" i="3" s="1"/>
  <c r="S142" i="3" s="1"/>
  <c r="C142" i="3"/>
  <c r="U141" i="3"/>
  <c r="K141" i="3" s="1"/>
  <c r="S141" i="3" s="1"/>
  <c r="C141" i="3"/>
  <c r="U140" i="3"/>
  <c r="K140" i="3" s="1"/>
  <c r="S140" i="3" s="1"/>
  <c r="U139" i="3"/>
  <c r="K139" i="3" s="1"/>
  <c r="S139" i="3" s="1"/>
  <c r="C139" i="3"/>
  <c r="U138" i="3"/>
  <c r="K138" i="3" s="1"/>
  <c r="S138" i="3" s="1"/>
  <c r="C138" i="3"/>
  <c r="U137" i="3"/>
  <c r="K137" i="3" s="1"/>
  <c r="S137" i="3" s="1"/>
  <c r="C137" i="3"/>
  <c r="U136" i="3"/>
  <c r="K136" i="3" s="1"/>
  <c r="S136" i="3" s="1"/>
  <c r="C136" i="3"/>
  <c r="U135" i="3"/>
  <c r="K135" i="3" s="1"/>
  <c r="S135" i="3" s="1"/>
  <c r="C135" i="3"/>
  <c r="U134" i="3"/>
  <c r="K134" i="3" s="1"/>
  <c r="S134" i="3" s="1"/>
  <c r="C134" i="3"/>
  <c r="U133" i="3"/>
  <c r="K133" i="3" s="1"/>
  <c r="S133" i="3" s="1"/>
  <c r="C133" i="3"/>
  <c r="U132" i="3"/>
  <c r="K132" i="3" s="1"/>
  <c r="S132" i="3" s="1"/>
  <c r="C132" i="3"/>
  <c r="U131" i="3"/>
  <c r="K131" i="3" s="1"/>
  <c r="S131" i="3" s="1"/>
  <c r="C131" i="3"/>
  <c r="U130" i="3"/>
  <c r="K130" i="3" s="1"/>
  <c r="S130" i="3" s="1"/>
  <c r="C130" i="3"/>
  <c r="U129" i="3"/>
  <c r="K129" i="3" s="1"/>
  <c r="S129" i="3" s="1"/>
  <c r="C129" i="3"/>
  <c r="U128" i="3"/>
  <c r="K128" i="3" s="1"/>
  <c r="S128" i="3" s="1"/>
  <c r="C128" i="3"/>
  <c r="U127" i="3"/>
  <c r="K127" i="3" s="1"/>
  <c r="S127" i="3" s="1"/>
  <c r="C127" i="3"/>
  <c r="U126" i="3"/>
  <c r="K126" i="3" s="1"/>
  <c r="S126" i="3" s="1"/>
  <c r="C126" i="3"/>
  <c r="U125" i="3"/>
  <c r="K125" i="3" s="1"/>
  <c r="S125" i="3" s="1"/>
  <c r="C125" i="3"/>
  <c r="U124" i="3"/>
  <c r="K124" i="3" s="1"/>
  <c r="S124" i="3" s="1"/>
  <c r="C124" i="3"/>
  <c r="U123" i="3"/>
  <c r="K123" i="3" s="1"/>
  <c r="S123" i="3" s="1"/>
  <c r="C123" i="3"/>
  <c r="U122" i="3"/>
  <c r="K122" i="3" s="1"/>
  <c r="S122" i="3" s="1"/>
  <c r="C122" i="3"/>
  <c r="U121" i="3"/>
  <c r="K121" i="3" s="1"/>
  <c r="S121" i="3" s="1"/>
  <c r="C121" i="3"/>
  <c r="U120" i="3"/>
  <c r="K120" i="3" s="1"/>
  <c r="S120" i="3" s="1"/>
  <c r="C120" i="3"/>
  <c r="U119" i="3"/>
  <c r="K119" i="3" s="1"/>
  <c r="S119" i="3" s="1"/>
  <c r="C119" i="3"/>
  <c r="U118" i="3"/>
  <c r="K118" i="3" s="1"/>
  <c r="S118" i="3" s="1"/>
  <c r="C118" i="3"/>
  <c r="U117" i="3"/>
  <c r="K117" i="3" s="1"/>
  <c r="S117" i="3" s="1"/>
  <c r="E117" i="3"/>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C117" i="3"/>
  <c r="U116" i="3"/>
  <c r="K116" i="3" s="1"/>
  <c r="S116" i="3" s="1"/>
  <c r="C116" i="3"/>
  <c r="U115" i="3"/>
  <c r="C115" i="3"/>
  <c r="C112" i="3"/>
  <c r="C111" i="3"/>
  <c r="C110" i="3"/>
  <c r="C109" i="3"/>
  <c r="C108" i="3"/>
  <c r="U107" i="3"/>
  <c r="K107" i="3" s="1"/>
  <c r="S107" i="3" s="1"/>
  <c r="C107" i="3"/>
  <c r="U106" i="3"/>
  <c r="K106" i="3" s="1"/>
  <c r="S106" i="3" s="1"/>
  <c r="C106" i="3"/>
  <c r="U105" i="3"/>
  <c r="K105" i="3" s="1"/>
  <c r="S105" i="3" s="1"/>
  <c r="C105" i="3"/>
  <c r="U104" i="3"/>
  <c r="K104" i="3" s="1"/>
  <c r="S104" i="3" s="1"/>
  <c r="C104" i="3"/>
  <c r="U103" i="3"/>
  <c r="K103" i="3" s="1"/>
  <c r="S103" i="3" s="1"/>
  <c r="C103" i="3"/>
  <c r="U102" i="3"/>
  <c r="K102" i="3" s="1"/>
  <c r="S102" i="3" s="1"/>
  <c r="C102" i="3"/>
  <c r="U101" i="3"/>
  <c r="K101" i="3" s="1"/>
  <c r="S101" i="3" s="1"/>
  <c r="C101" i="3"/>
  <c r="U100" i="3"/>
  <c r="K100" i="3" s="1"/>
  <c r="S100" i="3" s="1"/>
  <c r="C100" i="3"/>
  <c r="U99" i="3"/>
  <c r="K99" i="3" s="1"/>
  <c r="S99" i="3" s="1"/>
  <c r="C99" i="3"/>
  <c r="U98" i="3"/>
  <c r="S98" i="3"/>
  <c r="C98" i="3"/>
  <c r="U97" i="3"/>
  <c r="S97" i="3"/>
  <c r="C97" i="3"/>
  <c r="U96" i="3"/>
  <c r="K96" i="3" s="1"/>
  <c r="S96" i="3" s="1"/>
  <c r="I96" i="3"/>
  <c r="C96" i="3"/>
  <c r="U95" i="3"/>
  <c r="K95" i="3" s="1"/>
  <c r="S95" i="3" s="1"/>
  <c r="C95" i="3"/>
  <c r="U94" i="3"/>
  <c r="S94" i="3"/>
  <c r="C94" i="3"/>
  <c r="U93" i="3"/>
  <c r="K93" i="3" s="1"/>
  <c r="S93" i="3" s="1"/>
  <c r="C93" i="3"/>
  <c r="U92" i="3"/>
  <c r="K92" i="3" s="1"/>
  <c r="S92" i="3" s="1"/>
  <c r="C92" i="3"/>
  <c r="U91" i="3"/>
  <c r="K91" i="3" s="1"/>
  <c r="S91" i="3" s="1"/>
  <c r="E91" i="3"/>
  <c r="E92" i="3" s="1"/>
  <c r="E93" i="3" s="1"/>
  <c r="E94" i="3" s="1"/>
  <c r="E95" i="3" s="1"/>
  <c r="E96" i="3" s="1"/>
  <c r="E97" i="3" s="1"/>
  <c r="E98" i="3" s="1"/>
  <c r="E99" i="3" s="1"/>
  <c r="E100" i="3" s="1"/>
  <c r="E101" i="3" s="1"/>
  <c r="E102" i="3" s="1"/>
  <c r="E103" i="3" s="1"/>
  <c r="E104" i="3" s="1"/>
  <c r="E105" i="3" s="1"/>
  <c r="E106" i="3" s="1"/>
  <c r="E107" i="3" s="1"/>
  <c r="C91" i="3"/>
  <c r="U90" i="3"/>
  <c r="K90" i="3" s="1"/>
  <c r="S90" i="3" s="1"/>
  <c r="C90" i="3"/>
  <c r="C89" i="3"/>
  <c r="U88" i="3"/>
  <c r="S88" i="3"/>
  <c r="C88" i="3"/>
  <c r="U87" i="3"/>
  <c r="K87" i="3" s="1"/>
  <c r="S87" i="3" s="1"/>
  <c r="C87" i="3"/>
  <c r="U86" i="3"/>
  <c r="S86" i="3"/>
  <c r="C86" i="3"/>
  <c r="U85" i="3"/>
  <c r="S85" i="3"/>
  <c r="C85" i="3"/>
  <c r="U84" i="3"/>
  <c r="K84" i="3" s="1"/>
  <c r="S84" i="3" s="1"/>
  <c r="C84" i="3"/>
  <c r="U83" i="3"/>
  <c r="K83" i="3" s="1"/>
  <c r="S83" i="3" s="1"/>
  <c r="C83" i="3"/>
  <c r="U82" i="3"/>
  <c r="S82" i="3"/>
  <c r="C82" i="3"/>
  <c r="U81" i="3"/>
  <c r="K81" i="3" s="1"/>
  <c r="S81" i="3" s="1"/>
  <c r="C81" i="3"/>
  <c r="U80" i="3"/>
  <c r="K80" i="3" s="1"/>
  <c r="S80" i="3" s="1"/>
  <c r="C80" i="3"/>
  <c r="U79" i="3"/>
  <c r="S79" i="3"/>
  <c r="C79" i="3"/>
  <c r="U78" i="3"/>
  <c r="K78" i="3" s="1"/>
  <c r="S78" i="3" s="1"/>
  <c r="N78" i="3"/>
  <c r="C78" i="3"/>
  <c r="U77" i="3"/>
  <c r="K77" i="3" s="1"/>
  <c r="S77" i="3" s="1"/>
  <c r="N77" i="3"/>
  <c r="C77" i="3"/>
  <c r="U76" i="3"/>
  <c r="K76" i="3" s="1"/>
  <c r="S76" i="3" s="1"/>
  <c r="N76" i="3"/>
  <c r="C76" i="3"/>
  <c r="U75" i="3"/>
  <c r="K75" i="3" s="1"/>
  <c r="N75" i="3"/>
  <c r="E75" i="3"/>
  <c r="E76" i="3" s="1"/>
  <c r="E77" i="3" s="1"/>
  <c r="E78" i="3" s="1"/>
  <c r="E79" i="3" s="1"/>
  <c r="E80" i="3" s="1"/>
  <c r="E81" i="3" s="1"/>
  <c r="E82" i="3" s="1"/>
  <c r="E83" i="3" s="1"/>
  <c r="E84" i="3" s="1"/>
  <c r="E85" i="3" s="1"/>
  <c r="E86" i="3" s="1"/>
  <c r="E87" i="3" s="1"/>
  <c r="E88" i="3" s="1"/>
  <c r="C75" i="3"/>
  <c r="U74" i="3"/>
  <c r="K74" i="3" s="1"/>
  <c r="S74" i="3" s="1"/>
  <c r="N74" i="3"/>
  <c r="C74" i="3"/>
  <c r="N73" i="3"/>
  <c r="S73" i="3" s="1"/>
  <c r="K73" i="3"/>
  <c r="C73" i="3"/>
  <c r="U72" i="3"/>
  <c r="K72" i="3" s="1"/>
  <c r="S72" i="3" s="1"/>
  <c r="N72" i="3"/>
  <c r="C72" i="3"/>
  <c r="C69" i="3"/>
  <c r="C68" i="3"/>
  <c r="C67" i="3"/>
  <c r="C66" i="3"/>
  <c r="C65" i="3"/>
  <c r="U64" i="3"/>
  <c r="S64" i="3"/>
  <c r="N64" i="3"/>
  <c r="C64" i="3"/>
  <c r="U63" i="3"/>
  <c r="K63" i="3" s="1"/>
  <c r="S63" i="3" s="1"/>
  <c r="N63" i="3"/>
  <c r="U62" i="3"/>
  <c r="S62" i="3"/>
  <c r="N62" i="3"/>
  <c r="C62" i="3"/>
  <c r="U61" i="3"/>
  <c r="K61" i="3" s="1"/>
  <c r="S61" i="3" s="1"/>
  <c r="N61" i="3"/>
  <c r="C61" i="3"/>
  <c r="U60" i="3"/>
  <c r="K60" i="3" s="1"/>
  <c r="S60" i="3" s="1"/>
  <c r="N60" i="3"/>
  <c r="C60" i="3"/>
  <c r="U59" i="3"/>
  <c r="K59" i="3" s="1"/>
  <c r="S59" i="3" s="1"/>
  <c r="N59" i="3"/>
  <c r="C59" i="3"/>
  <c r="U58" i="3"/>
  <c r="K58" i="3" s="1"/>
  <c r="S58" i="3" s="1"/>
  <c r="N58" i="3"/>
  <c r="C58" i="3"/>
  <c r="U57" i="3"/>
  <c r="K57" i="3" s="1"/>
  <c r="S57" i="3" s="1"/>
  <c r="N57" i="3"/>
  <c r="C57" i="3"/>
  <c r="U56" i="3"/>
  <c r="K56" i="3" s="1"/>
  <c r="N56" i="3"/>
  <c r="C56" i="3"/>
  <c r="U55" i="3"/>
  <c r="K55" i="3" s="1"/>
  <c r="S55" i="3" s="1"/>
  <c r="N55" i="3"/>
  <c r="C55" i="3"/>
  <c r="U54" i="3"/>
  <c r="K54" i="3" s="1"/>
  <c r="S54" i="3" s="1"/>
  <c r="N54" i="3"/>
  <c r="C54" i="3"/>
  <c r="U53" i="3"/>
  <c r="K53" i="3" s="1"/>
  <c r="S53" i="3" s="1"/>
  <c r="N53" i="3"/>
  <c r="C53" i="3"/>
  <c r="U52" i="3"/>
  <c r="K52" i="3" s="1"/>
  <c r="S52" i="3" s="1"/>
  <c r="N52" i="3"/>
  <c r="C52" i="3"/>
  <c r="U51" i="3"/>
  <c r="K51" i="3" s="1"/>
  <c r="S51" i="3" s="1"/>
  <c r="N51" i="3"/>
  <c r="C51" i="3"/>
  <c r="U50" i="3"/>
  <c r="K50" i="3" s="1"/>
  <c r="S50" i="3" s="1"/>
  <c r="N50" i="3"/>
  <c r="C50" i="3"/>
  <c r="U49" i="3"/>
  <c r="N49" i="3"/>
  <c r="S49" i="3" s="1"/>
  <c r="C49" i="3"/>
  <c r="U48" i="3"/>
  <c r="K48" i="3" s="1"/>
  <c r="S48" i="3" s="1"/>
  <c r="N48" i="3"/>
  <c r="C48" i="3"/>
  <c r="U47" i="3"/>
  <c r="S47" i="3"/>
  <c r="N47" i="3"/>
  <c r="C47" i="3"/>
  <c r="U46" i="3"/>
  <c r="K46" i="3" s="1"/>
  <c r="S46" i="3" s="1"/>
  <c r="N46" i="3"/>
  <c r="C46" i="3"/>
  <c r="U45" i="3"/>
  <c r="K45" i="3" s="1"/>
  <c r="S45" i="3" s="1"/>
  <c r="N45" i="3"/>
  <c r="C45" i="3"/>
  <c r="U44" i="3"/>
  <c r="K44" i="3" s="1"/>
  <c r="N44" i="3"/>
  <c r="C44" i="3"/>
  <c r="U43" i="3"/>
  <c r="K43" i="3" s="1"/>
  <c r="S43" i="3" s="1"/>
  <c r="N43" i="3"/>
  <c r="C43" i="3"/>
  <c r="U42" i="3"/>
  <c r="K42" i="3" s="1"/>
  <c r="N42" i="3"/>
  <c r="C42" i="3"/>
  <c r="U41" i="3"/>
  <c r="K41" i="3" s="1"/>
  <c r="N41" i="3"/>
  <c r="C41" i="3"/>
  <c r="U40" i="3"/>
  <c r="K40" i="3" s="1"/>
  <c r="N40" i="3"/>
  <c r="C40" i="3"/>
  <c r="U39" i="3"/>
  <c r="K39" i="3" s="1"/>
  <c r="N39" i="3"/>
  <c r="C39" i="3"/>
  <c r="U38" i="3"/>
  <c r="K38" i="3" s="1"/>
  <c r="N38" i="3"/>
  <c r="C38" i="3"/>
  <c r="U37" i="3"/>
  <c r="K37" i="3" s="1"/>
  <c r="S37" i="3" s="1"/>
  <c r="N37" i="3"/>
  <c r="C37" i="3"/>
  <c r="U36" i="3"/>
  <c r="K36" i="3" s="1"/>
  <c r="S36" i="3" s="1"/>
  <c r="N36" i="3"/>
  <c r="U35" i="3"/>
  <c r="K35" i="3" s="1"/>
  <c r="S35" i="3" s="1"/>
  <c r="N35" i="3"/>
  <c r="C35" i="3"/>
  <c r="U34" i="3"/>
  <c r="K34" i="3" s="1"/>
  <c r="S34" i="3" s="1"/>
  <c r="N34" i="3"/>
  <c r="C34" i="3"/>
  <c r="U33" i="3"/>
  <c r="K33" i="3" s="1"/>
  <c r="S33" i="3" s="1"/>
  <c r="N33" i="3"/>
  <c r="C33" i="3"/>
  <c r="U32" i="3"/>
  <c r="K32" i="3" s="1"/>
  <c r="S32" i="3" s="1"/>
  <c r="N32" i="3"/>
  <c r="C32" i="3"/>
  <c r="U31" i="3"/>
  <c r="K31" i="3" s="1"/>
  <c r="S31" i="3" s="1"/>
  <c r="N31" i="3"/>
  <c r="C31" i="3"/>
  <c r="U30" i="3"/>
  <c r="K30" i="3" s="1"/>
  <c r="S30" i="3" s="1"/>
  <c r="N30" i="3"/>
  <c r="C30" i="3"/>
  <c r="U29" i="3"/>
  <c r="K29" i="3" s="1"/>
  <c r="S29" i="3" s="1"/>
  <c r="N29" i="3"/>
  <c r="C29" i="3"/>
  <c r="U28" i="3"/>
  <c r="K28" i="3" s="1"/>
  <c r="S28" i="3" s="1"/>
  <c r="N28" i="3"/>
  <c r="C28" i="3"/>
  <c r="U27" i="3"/>
  <c r="S27" i="3"/>
  <c r="N27" i="3"/>
  <c r="C27" i="3"/>
  <c r="U26" i="3"/>
  <c r="K26" i="3" s="1"/>
  <c r="S26" i="3" s="1"/>
  <c r="N26" i="3"/>
  <c r="C26" i="3"/>
  <c r="U25" i="3"/>
  <c r="N25" i="3"/>
  <c r="S25" i="3" s="1"/>
  <c r="C25" i="3"/>
  <c r="U24" i="3"/>
  <c r="S24" i="3"/>
  <c r="N24" i="3"/>
  <c r="C24" i="3"/>
  <c r="U23" i="3"/>
  <c r="K23" i="3" s="1"/>
  <c r="S23" i="3" s="1"/>
  <c r="N23" i="3"/>
  <c r="C23" i="3"/>
  <c r="U22" i="3"/>
  <c r="K22" i="3" s="1"/>
  <c r="S22" i="3" s="1"/>
  <c r="N22" i="3"/>
  <c r="C22" i="3"/>
  <c r="U21" i="3"/>
  <c r="K21" i="3" s="1"/>
  <c r="S21" i="3" s="1"/>
  <c r="N21" i="3"/>
  <c r="C21" i="3"/>
  <c r="U20" i="3"/>
  <c r="K20" i="3" s="1"/>
  <c r="S20" i="3" s="1"/>
  <c r="N20" i="3"/>
  <c r="C20" i="3"/>
  <c r="U19" i="3"/>
  <c r="K19" i="3" s="1"/>
  <c r="N19" i="3"/>
  <c r="C19" i="3"/>
  <c r="U18" i="3"/>
  <c r="K18" i="3" s="1"/>
  <c r="S18" i="3" s="1"/>
  <c r="N18" i="3"/>
  <c r="C18" i="3"/>
  <c r="U17" i="3"/>
  <c r="K17" i="3" s="1"/>
  <c r="S17" i="3" s="1"/>
  <c r="N17" i="3"/>
  <c r="C17" i="3"/>
  <c r="U16" i="3"/>
  <c r="K16" i="3" s="1"/>
  <c r="S16" i="3" s="1"/>
  <c r="N16" i="3"/>
  <c r="C16" i="3"/>
  <c r="U15" i="3"/>
  <c r="N15" i="3"/>
  <c r="S15" i="3" s="1"/>
  <c r="C15" i="3"/>
  <c r="U14" i="3"/>
  <c r="K14" i="3" s="1"/>
  <c r="S14" i="3" s="1"/>
  <c r="N14" i="3"/>
  <c r="C14" i="3"/>
  <c r="U13" i="3"/>
  <c r="K13" i="3" s="1"/>
  <c r="S13" i="3" s="1"/>
  <c r="N13" i="3"/>
  <c r="C13" i="3"/>
  <c r="U12" i="3"/>
  <c r="K12" i="3" s="1"/>
  <c r="S12" i="3" s="1"/>
  <c r="N12" i="3"/>
  <c r="C12" i="3"/>
  <c r="U11" i="3"/>
  <c r="K11" i="3" s="1"/>
  <c r="S11" i="3" s="1"/>
  <c r="N11" i="3"/>
  <c r="E11" i="3"/>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72" i="3" s="1"/>
  <c r="E73" i="3" s="1"/>
  <c r="C11" i="3"/>
  <c r="U10" i="3"/>
  <c r="K10" i="3" s="1"/>
  <c r="S10" i="3" s="1"/>
  <c r="N10" i="3"/>
  <c r="E10" i="3"/>
  <c r="C10" i="3"/>
  <c r="U9" i="3"/>
  <c r="K9" i="3" s="1"/>
  <c r="S9" i="3" s="1"/>
  <c r="N9" i="3"/>
  <c r="C9" i="3"/>
  <c r="AD32" i="1" l="1"/>
  <c r="AC32" i="1"/>
  <c r="S258" i="3"/>
  <c r="S260" i="3"/>
  <c r="S266" i="3"/>
  <c r="S238" i="3"/>
  <c r="S19" i="3"/>
  <c r="S225" i="3"/>
  <c r="S246" i="3"/>
  <c r="S272" i="3"/>
  <c r="S38" i="3"/>
  <c r="S40" i="3"/>
  <c r="S247" i="3"/>
  <c r="S283" i="3"/>
  <c r="S39" i="3"/>
  <c r="S211" i="3"/>
  <c r="S261" i="3"/>
  <c r="S41" i="3"/>
  <c r="S56" i="3"/>
  <c r="S75" i="3"/>
  <c r="S263" i="3"/>
  <c r="S286" i="3"/>
  <c r="S42" i="3"/>
  <c r="S44" i="3"/>
  <c r="S222" i="3"/>
  <c r="S226" i="3"/>
  <c r="S282" i="3"/>
  <c r="G119" i="1"/>
  <c r="AD33" i="1" l="1"/>
  <c r="AC33" i="1"/>
  <c r="AC34" i="1" l="1"/>
  <c r="AD34" i="1"/>
  <c r="AD35" i="1" l="1"/>
  <c r="AC35" i="1"/>
  <c r="AD36" i="1" l="1"/>
  <c r="AC36" i="1"/>
  <c r="AD37" i="1" l="1"/>
  <c r="AC37" i="1"/>
  <c r="AC38" i="1" l="1"/>
  <c r="AD38" i="1"/>
  <c r="AD39" i="1" l="1"/>
  <c r="AC39" i="1"/>
  <c r="AD40" i="1" l="1"/>
  <c r="AC40" i="1"/>
  <c r="AD41" i="1" l="1"/>
  <c r="AC41" i="1"/>
  <c r="AC42" i="1" l="1"/>
  <c r="AD42" i="1"/>
  <c r="AD43" i="1" l="1"/>
  <c r="AC43" i="1"/>
  <c r="AD44" i="1" l="1"/>
  <c r="AC44" i="1"/>
  <c r="AD45" i="1" l="1"/>
  <c r="AC45" i="1"/>
  <c r="AC46" i="1" l="1"/>
  <c r="AD46" i="1"/>
  <c r="AD47" i="1" l="1"/>
  <c r="AC47" i="1"/>
  <c r="AD48" i="1" l="1"/>
  <c r="AC48" i="1"/>
  <c r="AD49" i="1" l="1"/>
  <c r="AC49" i="1"/>
  <c r="AC50" i="1" l="1"/>
  <c r="AD50" i="1"/>
  <c r="AD51" i="1" l="1"/>
  <c r="AC51" i="1"/>
  <c r="AD52" i="1" l="1"/>
  <c r="AC52" i="1"/>
  <c r="AD53" i="1" l="1"/>
  <c r="AC53" i="1"/>
  <c r="AC54" i="1" l="1"/>
  <c r="AD54" i="1"/>
  <c r="AD55" i="1" l="1"/>
  <c r="AC55" i="1"/>
  <c r="AD56" i="1" l="1"/>
  <c r="AC56" i="1"/>
  <c r="AD57" i="1" l="1"/>
  <c r="AC57" i="1"/>
  <c r="AC58" i="1" l="1"/>
  <c r="AD58" i="1"/>
  <c r="AD59" i="1" l="1"/>
  <c r="AC59" i="1"/>
  <c r="AD60" i="1" l="1"/>
  <c r="AC60" i="1"/>
  <c r="AD61" i="1" l="1"/>
  <c r="AC61" i="1"/>
  <c r="AC62" i="1" l="1"/>
  <c r="AD62" i="1"/>
  <c r="AD63" i="1" l="1"/>
  <c r="AC63" i="1"/>
  <c r="AC64" i="1" l="1"/>
  <c r="AD64" i="1"/>
  <c r="AD65" i="1" l="1"/>
  <c r="AC65" i="1"/>
  <c r="AC66" i="1" l="1"/>
  <c r="AD66" i="1"/>
  <c r="AD67" i="1" l="1"/>
  <c r="AC67" i="1"/>
  <c r="AD68" i="1" l="1"/>
  <c r="AC68" i="1"/>
  <c r="AD69" i="1" l="1"/>
  <c r="AC69" i="1"/>
  <c r="AC70" i="1" l="1"/>
  <c r="AD70" i="1"/>
  <c r="AD71" i="1" l="1"/>
  <c r="AC71" i="1"/>
  <c r="AD72" i="1" l="1"/>
  <c r="AC72" i="1"/>
  <c r="AD73" i="1" l="1"/>
  <c r="AC73" i="1"/>
  <c r="AC74" i="1" l="1"/>
  <c r="AD74" i="1"/>
  <c r="AD75" i="1" l="1"/>
  <c r="AC75" i="1"/>
  <c r="AD76" i="1" l="1"/>
  <c r="AC76" i="1"/>
  <c r="AD77" i="1" l="1"/>
  <c r="AC77" i="1"/>
  <c r="AC78" i="1" l="1"/>
  <c r="AD78" i="1"/>
  <c r="AD79" i="1" l="1"/>
  <c r="AC79" i="1"/>
  <c r="AC80" i="1" l="1"/>
  <c r="AD80" i="1"/>
  <c r="AD81" i="1" l="1"/>
  <c r="AC81" i="1"/>
  <c r="AC82" i="1" l="1"/>
  <c r="AD82" i="1"/>
  <c r="AD83" i="1" l="1"/>
  <c r="AC83" i="1"/>
  <c r="AD84" i="1" l="1"/>
  <c r="AC84" i="1"/>
  <c r="AD85" i="1" l="1"/>
  <c r="AC85" i="1"/>
  <c r="AC86" i="1" l="1"/>
  <c r="AD86" i="1"/>
  <c r="AD87" i="1" l="1"/>
  <c r="AC87" i="1"/>
  <c r="AD88" i="1" l="1"/>
  <c r="AC88" i="1"/>
  <c r="AD89" i="1" l="1"/>
  <c r="AC89" i="1"/>
  <c r="AC90" i="1" l="1"/>
  <c r="AD90" i="1"/>
  <c r="AD91" i="1" l="1"/>
  <c r="AC91" i="1"/>
  <c r="AD92" i="1" l="1"/>
  <c r="AC92" i="1"/>
  <c r="AD93" i="1" l="1"/>
  <c r="AC93" i="1"/>
  <c r="AC94" i="1" l="1"/>
  <c r="AD94" i="1"/>
  <c r="AD95" i="1" l="1"/>
  <c r="AC95" i="1"/>
  <c r="AD96" i="1" l="1"/>
  <c r="AC96" i="1"/>
  <c r="AD97" i="1" l="1"/>
  <c r="AC97" i="1"/>
  <c r="AC98" i="1" l="1"/>
  <c r="AD98" i="1"/>
  <c r="AD99" i="1" l="1"/>
  <c r="AC99" i="1"/>
  <c r="AC100" i="1" l="1"/>
  <c r="AD100" i="1"/>
  <c r="AD101" i="1" l="1"/>
  <c r="AC101" i="1"/>
  <c r="AC102" i="1" l="1"/>
  <c r="AD102" i="1"/>
  <c r="AD103" i="1" l="1"/>
  <c r="AC103" i="1"/>
  <c r="AD104" i="1" l="1"/>
  <c r="AC104" i="1"/>
  <c r="AD105" i="1" l="1"/>
  <c r="AC105" i="1"/>
  <c r="AC106" i="1" l="1"/>
  <c r="AD106" i="1"/>
  <c r="AD107" i="1" l="1"/>
  <c r="AC107" i="1"/>
  <c r="AD108" i="1" l="1"/>
  <c r="AC108" i="1"/>
  <c r="AD109" i="1" l="1"/>
  <c r="AC109" i="1"/>
  <c r="AC110" i="1" l="1"/>
  <c r="AD110" i="1"/>
  <c r="AD111" i="1" l="1"/>
  <c r="AC111" i="1"/>
  <c r="AD112" i="1" l="1"/>
  <c r="AC112" i="1"/>
  <c r="AD113" i="1" l="1"/>
  <c r="AC113" i="1"/>
  <c r="AC114" i="1" l="1"/>
  <c r="AD114" i="1"/>
  <c r="AD115" i="1" l="1"/>
  <c r="AC115" i="1"/>
  <c r="AD116" i="1" l="1"/>
  <c r="AC116" i="1"/>
  <c r="AD117" i="1" l="1"/>
  <c r="AC117" i="1"/>
  <c r="AD118" i="1" l="1"/>
  <c r="AC118" i="1"/>
</calcChain>
</file>

<file path=xl/sharedStrings.xml><?xml version="1.0" encoding="utf-8"?>
<sst xmlns="http://schemas.openxmlformats.org/spreadsheetml/2006/main" count="11451" uniqueCount="2566">
  <si>
    <t>ANNEX E</t>
  </si>
  <si>
    <t>Technical Education and Skills Development Authority</t>
  </si>
  <si>
    <t>REGIONAL QUALIFICATION MAP (RQM)</t>
  </si>
  <si>
    <t>Region</t>
  </si>
  <si>
    <t>Province</t>
  </si>
  <si>
    <t>PQM Code</t>
  </si>
  <si>
    <t>RQM Code</t>
  </si>
  <si>
    <t>Name of Provider</t>
  </si>
  <si>
    <t>Qualification Title/Cluster or Competency</t>
  </si>
  <si>
    <t>No. of Slots</t>
  </si>
  <si>
    <t>Total Amount</t>
  </si>
  <si>
    <t>Remarks</t>
  </si>
  <si>
    <t>Total</t>
  </si>
  <si>
    <t>Prepared By:</t>
  </si>
  <si>
    <t>Approved By:</t>
  </si>
  <si>
    <t>LINA C. SARMIENTO</t>
  </si>
  <si>
    <t>SEC. ISIDRO S. LAPEÑA Ph.d., CSEE</t>
  </si>
  <si>
    <t>Regional Director</t>
  </si>
  <si>
    <t>Deputy Director General, TESD Operations</t>
  </si>
  <si>
    <t>Director General</t>
  </si>
  <si>
    <t>:  MIMAROPA</t>
  </si>
  <si>
    <t>Contact Number</t>
  </si>
  <si>
    <t xml:space="preserve">  E-mail Address: region4b.rod@tesda.gov.ph</t>
  </si>
  <si>
    <t>FY 2021 TRAINING FOR WORK SCHOLARSHIP PROGRAM (TWSP)</t>
  </si>
  <si>
    <t>Barangay Health Services NC II</t>
  </si>
  <si>
    <t>Bread and Pastry Production NC II</t>
  </si>
  <si>
    <t>Driving NC II</t>
  </si>
  <si>
    <t>Electrical Installation and Maintenance NC II</t>
  </si>
  <si>
    <t>Electrical Installation and Maintenance NC III</t>
  </si>
  <si>
    <t>Food Processing NC II</t>
  </si>
  <si>
    <t>Machining NCII</t>
  </si>
  <si>
    <t>Organic Agriculture Production NC II</t>
  </si>
  <si>
    <t>Buyabod School of Arts and Trade</t>
  </si>
  <si>
    <t>Torrijos Poblacion School of Arts and Trades</t>
  </si>
  <si>
    <t>Provincial Training Center - Marinduque</t>
  </si>
  <si>
    <t>Marinduque</t>
  </si>
  <si>
    <t>Puerto Princesa School of Arts and Trades</t>
  </si>
  <si>
    <t>Bookkeeping NC III</t>
  </si>
  <si>
    <t>Computer System Servicing NC II</t>
  </si>
  <si>
    <t>Contact Tracing Level II</t>
  </si>
  <si>
    <t>Dressmaking NC II</t>
  </si>
  <si>
    <t>Electronic Products Assembly &amp; Servicing NC II</t>
  </si>
  <si>
    <t>English Language</t>
  </si>
  <si>
    <t>Front Office Services NC II</t>
  </si>
  <si>
    <t>Housekeeping NC II</t>
  </si>
  <si>
    <t>Plumbing NC I</t>
  </si>
  <si>
    <t>Plumbing NC II</t>
  </si>
  <si>
    <t>Palawan</t>
  </si>
  <si>
    <t>Romblon National Institute of Technology</t>
  </si>
  <si>
    <t>Romblon</t>
  </si>
  <si>
    <t>.</t>
  </si>
  <si>
    <t>TWSP</t>
  </si>
  <si>
    <t>* - For Migrated Program</t>
  </si>
  <si>
    <t>** - Vehicle is provided by candidate/company</t>
  </si>
  <si>
    <t>*** - Vehicle is provided by assessment center</t>
  </si>
  <si>
    <t>TESDA CIRCULAR</t>
  </si>
  <si>
    <t>Subject: Rationalized Training Cost of TESDA Scholarship Programs</t>
  </si>
  <si>
    <r>
      <t xml:space="preserve">Page </t>
    </r>
    <r>
      <rPr>
        <u/>
        <sz val="13"/>
        <rFont val="Arial Narrow"/>
        <family val="2"/>
      </rPr>
      <t>01</t>
    </r>
    <r>
      <rPr>
        <sz val="13"/>
        <rFont val="Arial Narrow"/>
        <family val="2"/>
      </rPr>
      <t xml:space="preserve"> of </t>
    </r>
    <r>
      <rPr>
        <u/>
        <sz val="13"/>
        <rFont val="Arial Narrow"/>
        <family val="2"/>
      </rPr>
      <t>10</t>
    </r>
    <r>
      <rPr>
        <sz val="13"/>
        <rFont val="Arial Narrow"/>
        <family val="2"/>
      </rPr>
      <t xml:space="preserve"> pages
Number ___, Series of 2021</t>
    </r>
  </si>
  <si>
    <r>
      <t xml:space="preserve">Date Issued: 
                              </t>
    </r>
    <r>
      <rPr>
        <b/>
        <sz val="14"/>
        <rFont val="Arial Narrow"/>
        <family val="2"/>
      </rPr>
      <t>19 February 2021</t>
    </r>
  </si>
  <si>
    <r>
      <t xml:space="preserve">Effectivity: 
                                 </t>
    </r>
    <r>
      <rPr>
        <b/>
        <sz val="14"/>
        <rFont val="Arial Narrow"/>
        <family val="2"/>
      </rPr>
      <t xml:space="preserve"> Immediately</t>
    </r>
  </si>
  <si>
    <r>
      <t xml:space="preserve">Supersedes: 
</t>
    </r>
    <r>
      <rPr>
        <sz val="11"/>
        <rFont val="Arial Narrow"/>
        <family val="2"/>
      </rPr>
      <t>TESDA Circular No. 65-A, series of 2020</t>
    </r>
  </si>
  <si>
    <t>To meet the objectives of the TWSP, STEP, PESFA, and Single/Bundled Programs under the UAQTEA, the following schedule of costs per qualification are hereby adopted. The following training costs relative to the implementation of TESDA Scholarship Programs are based on the following cost factors: Variable Costs (consumables; utilities, facilties, equipment and tools maintenance; honoraria of trainers; and living allowance); and Fixed Costs (miscellaneous fees, national assessment fees, instructional materials, starter toolkits, and other allowances.).</t>
  </si>
  <si>
    <t>Sector</t>
  </si>
  <si>
    <t>No.</t>
  </si>
  <si>
    <t>Qualification Code</t>
  </si>
  <si>
    <t xml:space="preserve">TVET Qualification Title </t>
  </si>
  <si>
    <t xml:space="preserve">No. of Training Hours      </t>
  </si>
  <si>
    <t>No. of Training Days</t>
  </si>
  <si>
    <r>
      <t xml:space="preserve">Training Cost (PhP)- </t>
    </r>
    <r>
      <rPr>
        <i/>
        <sz val="12"/>
        <color theme="1"/>
        <rFont val="Arial Narrow"/>
        <family val="2"/>
      </rPr>
      <t>superseded</t>
    </r>
    <r>
      <rPr>
        <b/>
        <sz val="12"/>
        <color theme="1"/>
        <rFont val="Arial Narrow"/>
        <family val="2"/>
      </rPr>
      <t xml:space="preserve">       </t>
    </r>
  </si>
  <si>
    <t xml:space="preserve">Training Cost (PhP)       </t>
  </si>
  <si>
    <t>Assessment Fee (PhP)</t>
  </si>
  <si>
    <t>Insurance Fee (PhP)</t>
  </si>
  <si>
    <t>Training Support Fund (PhP)</t>
  </si>
  <si>
    <t>Internet Allowance</t>
  </si>
  <si>
    <t>Health Protection Equipment</t>
  </si>
  <si>
    <t>Book Allowance (PhP)</t>
  </si>
  <si>
    <t xml:space="preserve">Entre-preneurship
(PhP)       </t>
  </si>
  <si>
    <t>Per Capita Cost (PhP)</t>
  </si>
  <si>
    <t>(1)</t>
  </si>
  <si>
    <t>(2)</t>
  </si>
  <si>
    <t>(3)</t>
  </si>
  <si>
    <t>(4)</t>
  </si>
  <si>
    <t>(5)</t>
  </si>
  <si>
    <t>(6)</t>
  </si>
  <si>
    <t>(7)</t>
  </si>
  <si>
    <t>(8)</t>
  </si>
  <si>
    <t>(9)</t>
  </si>
  <si>
    <t>(10)</t>
  </si>
  <si>
    <t>(11)</t>
  </si>
  <si>
    <t>(12)</t>
  </si>
  <si>
    <t>(13)</t>
  </si>
  <si>
    <t>(14)</t>
  </si>
  <si>
    <t>15=7+8+9+10
+11+12+13+14</t>
  </si>
  <si>
    <t>13 Sector</t>
  </si>
  <si>
    <t>New Cost</t>
  </si>
  <si>
    <t>Agriculture, Forestry, and Fishery</t>
  </si>
  <si>
    <t>AFFAHC307</t>
  </si>
  <si>
    <t>Animal Health Care and Management NC III</t>
  </si>
  <si>
    <t>Agriculture</t>
  </si>
  <si>
    <t>AFFAPP213</t>
  </si>
  <si>
    <t>Animal Production (Poultry-Chicken) NC II</t>
  </si>
  <si>
    <t>AFFAPS213</t>
  </si>
  <si>
    <t>Animal Production (Swine) NC II</t>
  </si>
  <si>
    <t>AFFAPR213</t>
  </si>
  <si>
    <t>Animal Production (Ruminants) NC II</t>
  </si>
  <si>
    <t>AFFGRP215</t>
  </si>
  <si>
    <t>Grains Production NC II</t>
  </si>
  <si>
    <t>AFFRPC212</t>
  </si>
  <si>
    <t>Rubber Processing NC II</t>
  </si>
  <si>
    <t>AFFRPT212</t>
  </si>
  <si>
    <t>Rubber Production NC II</t>
  </si>
  <si>
    <t>Automotive</t>
  </si>
  <si>
    <t>ALTAEA207</t>
  </si>
  <si>
    <t>Automotive Electrical Assembly NC II</t>
  </si>
  <si>
    <t>Others (Manufacturing)</t>
  </si>
  <si>
    <t>ALTATS113</t>
  </si>
  <si>
    <t>Automotive Servicing NC I</t>
  </si>
  <si>
    <t>*Automotive Servicing NC I</t>
  </si>
  <si>
    <t>ALTATS213</t>
  </si>
  <si>
    <t>Automotive Servicing NC II</t>
  </si>
  <si>
    <t>ALTATS313</t>
  </si>
  <si>
    <t>Automotive Servicing NC III</t>
  </si>
  <si>
    <t>ALTWHA209</t>
  </si>
  <si>
    <t>Automotive Wiring Harness Assembly NC II</t>
  </si>
  <si>
    <t>Construction</t>
  </si>
  <si>
    <t>CONROC205</t>
  </si>
  <si>
    <t>Carpentry NC II</t>
  </si>
  <si>
    <t>General Infrastructure</t>
  </si>
  <si>
    <t>*Carpentry NC II</t>
  </si>
  <si>
    <t>CONFIC306</t>
  </si>
  <si>
    <t>Carpentry NC III</t>
  </si>
  <si>
    <t>*Carpentry NC III</t>
  </si>
  <si>
    <t>CONHEM206</t>
  </si>
  <si>
    <t>Heavy Equipment Servicing (Mechanical) NC II</t>
  </si>
  <si>
    <t>CONBLO207</t>
  </si>
  <si>
    <t>HEO (Backhoe Loader) NC II</t>
  </si>
  <si>
    <t>CONRRO207</t>
  </si>
  <si>
    <t>HEO (Road Roller) NC II</t>
  </si>
  <si>
    <t>CONTMC207</t>
  </si>
  <si>
    <t>HEO (Truck Mounted Crane) NC II</t>
  </si>
  <si>
    <t>CONMAS118</t>
  </si>
  <si>
    <t>Masonry NC I</t>
  </si>
  <si>
    <t>*Masonry NC I</t>
  </si>
  <si>
    <t>CONMAS218</t>
  </si>
  <si>
    <t>Masonry NC II</t>
  </si>
  <si>
    <t>*Masonry NC II</t>
  </si>
  <si>
    <t>CONTIL207</t>
  </si>
  <si>
    <t>Tile Setting NC II</t>
  </si>
  <si>
    <t>*Tile Setting NC II</t>
  </si>
  <si>
    <t>RAC (PACU-CRE) Servicing NC III</t>
  </si>
  <si>
    <t>Heating, Ventilation, Airconditioning and Refrigeration</t>
  </si>
  <si>
    <t>HVCPCR312</t>
  </si>
  <si>
    <t>RAC Servicing (PACU-CRE) NC III</t>
  </si>
  <si>
    <t>HVCWAC211</t>
  </si>
  <si>
    <t>RAC Servicing (DomRAC) NC II</t>
  </si>
  <si>
    <t>HVCTAC205</t>
  </si>
  <si>
    <t>Transport RAC Servicing NC II</t>
  </si>
  <si>
    <t>Metals and Engineering</t>
  </si>
  <si>
    <t>MEECLO209</t>
  </si>
  <si>
    <t>CNC Lathe Machine Operation NC II</t>
  </si>
  <si>
    <t>MEECLO309</t>
  </si>
  <si>
    <t>CNC Lathe Machine Operation NC III</t>
  </si>
  <si>
    <t>MEECMO209</t>
  </si>
  <si>
    <t>CNC Milling Machine Operation NC II</t>
  </si>
  <si>
    <t>MEECMO309</t>
  </si>
  <si>
    <t>CNC Milling Machine Operation NC III</t>
  </si>
  <si>
    <t>MEEMCG205</t>
  </si>
  <si>
    <t>Machining NC II</t>
  </si>
  <si>
    <t>MEEMCG306</t>
  </si>
  <si>
    <t>Machining NC III</t>
  </si>
  <si>
    <t>Information and Communication Technology</t>
  </si>
  <si>
    <t>ICTA2D307</t>
  </si>
  <si>
    <t>2D Animation NC III</t>
  </si>
  <si>
    <t>ICT</t>
  </si>
  <si>
    <t>3D Animation NC III</t>
  </si>
  <si>
    <t>ICTANM207</t>
  </si>
  <si>
    <t>Animation NC II</t>
  </si>
  <si>
    <t>ICTGPR312</t>
  </si>
  <si>
    <t>Game Programming NC III</t>
  </si>
  <si>
    <t>Creative Web Design</t>
  </si>
  <si>
    <t>ICTWBD318</t>
  </si>
  <si>
    <t>*Web Development NC III</t>
  </si>
  <si>
    <t>ICTVGD307</t>
  </si>
  <si>
    <t>Visual Graphic Design NC III</t>
  </si>
  <si>
    <t>*Visual Graphic Design NC III</t>
  </si>
  <si>
    <t>Electrical and Electronics</t>
  </si>
  <si>
    <t>ELCEPA213</t>
  </si>
  <si>
    <t>Electronics Products Assembly and Servicing NC II</t>
  </si>
  <si>
    <t>ELCMEC215</t>
  </si>
  <si>
    <t>Mechatronics Servicing NC II</t>
  </si>
  <si>
    <t>ELCMEC315</t>
  </si>
  <si>
    <t>Mechatronics Servicing NC III</t>
  </si>
  <si>
    <t>ELCMEC415</t>
  </si>
  <si>
    <t>Mechatronics Servicing NC IV</t>
  </si>
  <si>
    <t>Furniture and Fixtures</t>
  </si>
  <si>
    <t>FURFIN207</t>
  </si>
  <si>
    <t>Furniture Making (Finishing) NC II</t>
  </si>
  <si>
    <t>Health, Social and Other Community Development Services</t>
  </si>
  <si>
    <t>HHCBHS206</t>
  </si>
  <si>
    <t>Health, Social and Other Services</t>
  </si>
  <si>
    <t>*Barangay Health Services NC II</t>
  </si>
  <si>
    <t>HHCHIL208</t>
  </si>
  <si>
    <t>Hilot (Wellness Massage) NC II</t>
  </si>
  <si>
    <t>SOCDOW217</t>
  </si>
  <si>
    <t>Domestic Work NC II</t>
  </si>
  <si>
    <t>SOCBEC205</t>
  </si>
  <si>
    <t>Beauty Care NC II</t>
  </si>
  <si>
    <t>Hair dressing NC II</t>
  </si>
  <si>
    <t>SOCHDR210</t>
  </si>
  <si>
    <t>Hairdressing NC II</t>
  </si>
  <si>
    <t>SOCBRB210</t>
  </si>
  <si>
    <t>Barbering NC II</t>
  </si>
  <si>
    <r>
      <t xml:space="preserve">Page </t>
    </r>
    <r>
      <rPr>
        <u/>
        <sz val="13"/>
        <rFont val="Arial Narrow"/>
        <family val="2"/>
      </rPr>
      <t>02</t>
    </r>
    <r>
      <rPr>
        <sz val="13"/>
        <rFont val="Arial Narrow"/>
        <family val="2"/>
      </rPr>
      <t xml:space="preserve"> of </t>
    </r>
    <r>
      <rPr>
        <u/>
        <sz val="13"/>
        <rFont val="Arial Narrow"/>
        <family val="2"/>
      </rPr>
      <t>10</t>
    </r>
    <r>
      <rPr>
        <sz val="13"/>
        <rFont val="Arial Narrow"/>
        <family val="2"/>
      </rPr>
      <t xml:space="preserve"> pages
Number ___, Series of 2021</t>
    </r>
  </si>
  <si>
    <t>Language and Culture</t>
  </si>
  <si>
    <t>English Language and other English NTRs</t>
  </si>
  <si>
    <t>Japanese Language and Culture</t>
  </si>
  <si>
    <t>Korean Language and Culture</t>
  </si>
  <si>
    <t>Processed Food and Beverages</t>
  </si>
  <si>
    <t>PFBFOP215</t>
  </si>
  <si>
    <t>Maritime</t>
  </si>
  <si>
    <t>MTMSCS113</t>
  </si>
  <si>
    <t>Ship's Catering Services NC I</t>
  </si>
  <si>
    <t>Others (Tourism)</t>
  </si>
  <si>
    <t>MTMSCC314</t>
  </si>
  <si>
    <t>Ships' Catering NC III (Ships' Cooks)</t>
  </si>
  <si>
    <t>Tourism (Hotel and Restaurant)</t>
  </si>
  <si>
    <t>TRSBPP209</t>
  </si>
  <si>
    <t>TRSHSK307</t>
  </si>
  <si>
    <t>Housekeeping NC III</t>
  </si>
  <si>
    <t>TVET</t>
  </si>
  <si>
    <t>TVETRM111</t>
  </si>
  <si>
    <t>Trainers Methodology Level I</t>
  </si>
  <si>
    <t>Others (TVET)</t>
  </si>
  <si>
    <t>TRM211CC1</t>
  </si>
  <si>
    <t>Conducting Training Need Analysis (Leading to Trainers Methodology Level II)</t>
  </si>
  <si>
    <t>TRM211CC2</t>
  </si>
  <si>
    <t>Developing Training Curriculum (Leading to Trainers Methodology Level II)</t>
  </si>
  <si>
    <t>TRM211CC3</t>
  </si>
  <si>
    <t>Developing Learning Materials (Leading to Trainers Methodology Level II)</t>
  </si>
  <si>
    <t>TRM211CC4</t>
  </si>
  <si>
    <t>Developing Learning Materials for e-Learning (Leading to Trainers Methodology Level II)</t>
  </si>
  <si>
    <t>TRM211CC5</t>
  </si>
  <si>
    <t>Developing Competency Assessment Tools (Leading to Trainers Methodology Level II)</t>
  </si>
  <si>
    <t>TRM211CC6</t>
  </si>
  <si>
    <t>Designing and Developing Maintenance System (Leading to Trainers Methodology Level II)</t>
  </si>
  <si>
    <t>TRM211CC7</t>
  </si>
  <si>
    <t>Facilitating Development of Compentency Standards (Leading to Trainers Methodology Level II)</t>
  </si>
  <si>
    <t>Visual Arts</t>
  </si>
  <si>
    <t>VSAPHO207</t>
  </si>
  <si>
    <t>Photography NC II</t>
  </si>
  <si>
    <t>PAFSE</t>
  </si>
  <si>
    <t>OAP212CC1</t>
  </si>
  <si>
    <t>Raise Organic Chicken (Leading to Organic Agriculture Production NC II)</t>
  </si>
  <si>
    <t>OAP212CC2</t>
  </si>
  <si>
    <t>Produce Organic Vegetable (Leading to Organic Agriculture Production NC II)</t>
  </si>
  <si>
    <t>APP213CC2</t>
  </si>
  <si>
    <t>Brood and Grow Chicks (Leading to Animal Production (Poultry-Chicken) NC II)</t>
  </si>
  <si>
    <t>APS213CC1</t>
  </si>
  <si>
    <t>Handle Breeders (Leading to Animal Production (Swine) NC II)</t>
  </si>
  <si>
    <t>APP213CC1</t>
  </si>
  <si>
    <t>Maintain Poultry house (Leading to Animal Production (Poultry-Chicken) NC II)</t>
  </si>
  <si>
    <t>APR213CC3</t>
  </si>
  <si>
    <t>Perform Breeding of Ruminants (Leading to Animal Production (Ruminants) NC II)</t>
  </si>
  <si>
    <t>APP213CC3</t>
  </si>
  <si>
    <t>Perform pre-lay and lay activities (Leading to Animal Production (Poultry-Chicken) NC II)</t>
  </si>
  <si>
    <t>Produce Various Concoctions (Leading to Organic Agriculture Production NC II)</t>
  </si>
  <si>
    <t>APR213CC2</t>
  </si>
  <si>
    <t>Provide Forage (Leading to Animal Production (Ruminants) NC II)</t>
  </si>
  <si>
    <t>APR213CC4</t>
  </si>
  <si>
    <t>Raise Dairy Animals (Leading to Animal Production (Ruminants) NC II</t>
  </si>
  <si>
    <t>APR213CC5</t>
  </si>
  <si>
    <t>Raise Meat Type Animals (Animal Production (Ruminants) NC II)</t>
  </si>
  <si>
    <t>OAP212CC5</t>
  </si>
  <si>
    <t>Raise Organic Hogs (Leading to Organic Agriculture Production NC II)</t>
  </si>
  <si>
    <t>OAP212CC6</t>
  </si>
  <si>
    <t>Raise Organic Small Ruminants (Leading to Organic Agriculture Production NC II)</t>
  </si>
  <si>
    <r>
      <t xml:space="preserve">Page </t>
    </r>
    <r>
      <rPr>
        <u/>
        <sz val="13"/>
        <rFont val="Arial Narrow"/>
        <family val="2"/>
      </rPr>
      <t>03</t>
    </r>
    <r>
      <rPr>
        <sz val="13"/>
        <rFont val="Arial Narrow"/>
        <family val="2"/>
      </rPr>
      <t xml:space="preserve"> of </t>
    </r>
    <r>
      <rPr>
        <u/>
        <sz val="13"/>
        <rFont val="Arial Narrow"/>
        <family val="2"/>
      </rPr>
      <t>10</t>
    </r>
    <r>
      <rPr>
        <sz val="13"/>
        <rFont val="Arial Narrow"/>
        <family val="2"/>
      </rPr>
      <t xml:space="preserve"> pages
Number ___, Series of 2021</t>
    </r>
  </si>
  <si>
    <t>STEP</t>
  </si>
  <si>
    <t>ALTATS118</t>
  </si>
  <si>
    <t>Service Underchassis Components (Leading to Automotive Servicing NC II)</t>
  </si>
  <si>
    <t>ATS213CC1</t>
  </si>
  <si>
    <t>Service Engine Components (Leading to Automotive Servicing NC II)</t>
  </si>
  <si>
    <t>ATS213CC2</t>
  </si>
  <si>
    <t>Service Automotive Electrical Components (Leading to Automotive Servicing NC II)</t>
  </si>
  <si>
    <t>ATS213CC4</t>
  </si>
  <si>
    <t>Service Power Train Components (Leading to Automotive Servicing NC II)</t>
  </si>
  <si>
    <t>MSE215CC1</t>
  </si>
  <si>
    <t>Service Motorcycle/Small engine System (Leading to Motorcycle/Small Engine Servicing NC II)</t>
  </si>
  <si>
    <t>CONCAR218</t>
  </si>
  <si>
    <t>CONTIL218</t>
  </si>
  <si>
    <t>BPP209CC1</t>
  </si>
  <si>
    <t>Bread Making (Leading to Bread and Pastry Production NC II)</t>
  </si>
  <si>
    <t>BPP209CC2</t>
  </si>
  <si>
    <t>Pastry Making (Leading to Bread and Pastry Production NC II)</t>
  </si>
  <si>
    <t>BPP209CC3</t>
  </si>
  <si>
    <t>Cake Making (Leading to Bread and Pastry Production NC II)</t>
  </si>
  <si>
    <t>PESFA (Single Qualification)</t>
  </si>
  <si>
    <r>
      <t xml:space="preserve">Page </t>
    </r>
    <r>
      <rPr>
        <u/>
        <sz val="13"/>
        <rFont val="Arial Narrow"/>
        <family val="2"/>
      </rPr>
      <t>04</t>
    </r>
    <r>
      <rPr>
        <sz val="13"/>
        <rFont val="Arial Narrow"/>
        <family val="2"/>
      </rPr>
      <t xml:space="preserve"> of </t>
    </r>
    <r>
      <rPr>
        <u/>
        <sz val="13"/>
        <rFont val="Arial Narrow"/>
        <family val="2"/>
      </rPr>
      <t>10</t>
    </r>
    <r>
      <rPr>
        <sz val="13"/>
        <rFont val="Arial Narrow"/>
        <family val="2"/>
      </rPr>
      <t xml:space="preserve"> pages
Number ___, Series of 2021</t>
    </r>
  </si>
  <si>
    <t>Tsuper Iskolar</t>
  </si>
  <si>
    <r>
      <t xml:space="preserve">Page </t>
    </r>
    <r>
      <rPr>
        <u/>
        <sz val="13"/>
        <rFont val="Arial Narrow"/>
        <family val="2"/>
      </rPr>
      <t>05</t>
    </r>
    <r>
      <rPr>
        <sz val="13"/>
        <rFont val="Arial Narrow"/>
        <family val="2"/>
      </rPr>
      <t xml:space="preserve"> of </t>
    </r>
    <r>
      <rPr>
        <u/>
        <sz val="13"/>
        <rFont val="Arial Narrow"/>
        <family val="2"/>
      </rPr>
      <t>10</t>
    </r>
    <r>
      <rPr>
        <sz val="13"/>
        <rFont val="Arial Narrow"/>
        <family val="2"/>
      </rPr>
      <t xml:space="preserve"> pages
Number ___, Series of 2021</t>
    </r>
  </si>
  <si>
    <t>English Language (Computer-based English Proficiency, English Proficiency for Customer Service Workers)</t>
  </si>
  <si>
    <r>
      <t xml:space="preserve">Page </t>
    </r>
    <r>
      <rPr>
        <u/>
        <sz val="13"/>
        <rFont val="Arial Narrow"/>
        <family val="2"/>
      </rPr>
      <t>06</t>
    </r>
    <r>
      <rPr>
        <sz val="13"/>
        <rFont val="Arial Narrow"/>
        <family val="2"/>
      </rPr>
      <t xml:space="preserve"> of </t>
    </r>
    <r>
      <rPr>
        <u/>
        <sz val="13"/>
        <rFont val="Arial Narrow"/>
        <family val="2"/>
      </rPr>
      <t>10</t>
    </r>
    <r>
      <rPr>
        <sz val="13"/>
        <rFont val="Arial Narrow"/>
        <family val="2"/>
      </rPr>
      <t xml:space="preserve"> pages
Number ___, Series of 2021</t>
    </r>
  </si>
  <si>
    <t>TVET Qualification Title</t>
  </si>
  <si>
    <t>No. of Training Hours</t>
  </si>
  <si>
    <t>Training Cost (PhP)</t>
  </si>
  <si>
    <t>Insurance Fee
 (PhP)</t>
  </si>
  <si>
    <t>Entre-preneurship
 (PhP)</t>
  </si>
  <si>
    <t>Program</t>
  </si>
  <si>
    <t>1</t>
  </si>
  <si>
    <t>2</t>
  </si>
  <si>
    <t>3</t>
  </si>
  <si>
    <t>4</t>
  </si>
  <si>
    <t>5</t>
  </si>
  <si>
    <t>6</t>
  </si>
  <si>
    <t>9=(PhP160/day)</t>
  </si>
  <si>
    <t>10=(PhP50/day)</t>
  </si>
  <si>
    <t xml:space="preserve"> 14=6+7+8+9+10+11+12+13 </t>
  </si>
  <si>
    <t>Agricultural Crops Production NC I</t>
  </si>
  <si>
    <t>Agricultural Crops Production NC II</t>
  </si>
  <si>
    <t>Agricultural Crops Production NC III</t>
  </si>
  <si>
    <t>\</t>
  </si>
  <si>
    <t>Artificial Insemination (Large Ruminants) NC II</t>
  </si>
  <si>
    <t>Artificial Insemination (Swine) NC II</t>
  </si>
  <si>
    <t>Aquaculture NC II</t>
  </si>
  <si>
    <t>Fish Capture NC I</t>
  </si>
  <si>
    <t>Fish Capture NC II</t>
  </si>
  <si>
    <t>Fishing Gear Repair and Maintenance NC III</t>
  </si>
  <si>
    <t>Fishport/Wharf Operation NC I</t>
  </si>
  <si>
    <t>Horticulture NC III</t>
  </si>
  <si>
    <t>Landscape Installation and Maintenance (Softscape) NC II</t>
  </si>
  <si>
    <t>Pest Management (Vegetables) NC II</t>
  </si>
  <si>
    <t>Rice Machinery Operations NC II</t>
  </si>
  <si>
    <t>Automotive Body Painting/Finishing NC I</t>
  </si>
  <si>
    <t>Automotive Body Painting/Finishing NC II</t>
  </si>
  <si>
    <t>Automotive Body Painting/Finishing NC III</t>
  </si>
  <si>
    <t>Automotive Body Repairing NC II</t>
  </si>
  <si>
    <t>Automotive Engine Rebuilding NC II</t>
  </si>
  <si>
    <t>Automotive Electrical Assembly NC III</t>
  </si>
  <si>
    <t>Automotive Mechanical Assembly NC II</t>
  </si>
  <si>
    <t>Automotive Mechanical Assembly NC III</t>
  </si>
  <si>
    <t>Automotive Servicing NC IV</t>
  </si>
  <si>
    <t>Motorcycle/ Small Engine Servicing NC II</t>
  </si>
  <si>
    <t>Tinsmithing (Automotive Manufacturing) NC II</t>
  </si>
  <si>
    <t>Painting Machine Operation NC II</t>
  </si>
  <si>
    <t>Plastic Machine Operation NC II</t>
  </si>
  <si>
    <t>Construction Painting NC II</t>
  </si>
  <si>
    <t>Construction Painting NC III</t>
  </si>
  <si>
    <t>HEO (Articulated Off-Highway Dump Truck) NC II</t>
  </si>
  <si>
    <t>HEO (Bulldozer) NC II</t>
  </si>
  <si>
    <t>HEO (Concrete Pump) NC II</t>
  </si>
  <si>
    <t>HEO (Container Stacker) NC II</t>
  </si>
  <si>
    <t>HEO (Crawler Crane) NC II</t>
  </si>
  <si>
    <t>HEO (Forklift) NC II</t>
  </si>
  <si>
    <t>HEO (Gantry Crane) NC II</t>
  </si>
  <si>
    <t>HEO (Hydraulic Excavator) NC II</t>
  </si>
  <si>
    <t>HEO (Motor Grader) NC II</t>
  </si>
  <si>
    <t>HEO (Paver) NC II</t>
  </si>
  <si>
    <t>HEO (Rigid Off-Highway Dump Truck) NC II</t>
  </si>
  <si>
    <t>HEO (Rigid On-Highway Dump Truck) NC II</t>
  </si>
  <si>
    <t>HEO (Rough Terrain Crane) NC II</t>
  </si>
  <si>
    <t>HEO (Screed) NC I</t>
  </si>
  <si>
    <t>HEO (Tower Crane) NC II</t>
  </si>
  <si>
    <t>HEO (Transit Mixer) NC II</t>
  </si>
  <si>
    <t>HEO (Wheel Loader) NC II</t>
  </si>
  <si>
    <t>Masonry NC  I</t>
  </si>
  <si>
    <t>*Masonry NC  I</t>
  </si>
  <si>
    <t>Masonry NC  II</t>
  </si>
  <si>
    <t>*Masonry NC  II</t>
  </si>
  <si>
    <t>Masonry NC  III</t>
  </si>
  <si>
    <t>Pipefitting NC II</t>
  </si>
  <si>
    <t>*Pipefitting (Metallic) NC II</t>
  </si>
  <si>
    <t>Plumbing NC  I</t>
  </si>
  <si>
    <t>Plumbing NC  II</t>
  </si>
  <si>
    <t>Plumbing NC  III</t>
  </si>
  <si>
    <t>PV System Design NC III</t>
  </si>
  <si>
    <t>PV Systems Installation NC II</t>
  </si>
  <si>
    <t>PV Systems Servicing NC III</t>
  </si>
  <si>
    <t>Reinforcing Steel Works NC II</t>
  </si>
  <si>
    <t>Rigging NC I</t>
  </si>
  <si>
    <t>Scaffold Erection NC II</t>
  </si>
  <si>
    <t>Scaffolding  Works  NC II (Supported Type Scaffold)*</t>
  </si>
  <si>
    <t>Structural Erection NC II</t>
  </si>
  <si>
    <t>Technical Drafting NC II</t>
  </si>
  <si>
    <t>Airduct Servicing NC II</t>
  </si>
  <si>
    <t>Ice Plant Refrigeration Servicing NC III</t>
  </si>
  <si>
    <t>Construction Trade Supervision Level IV</t>
  </si>
  <si>
    <t>Construction Site Supervision Level IV</t>
  </si>
  <si>
    <t>Utilities</t>
  </si>
  <si>
    <t>Electric Power Distribution Line Construction NC II</t>
  </si>
  <si>
    <t>*Electric Power Distribution Line Construction NC II</t>
  </si>
  <si>
    <t>Transmission Line Installation and Maintenance NC II</t>
  </si>
  <si>
    <t>*Transmission Line Installation and Maintenance NC II</t>
  </si>
  <si>
    <t>Tool and Die Making NC II</t>
  </si>
  <si>
    <t>CAD/CAM Operation NC III</t>
  </si>
  <si>
    <t>Machining NC I</t>
  </si>
  <si>
    <t>Mechanical Drafting NC I</t>
  </si>
  <si>
    <t>Plant Maintenance NC I</t>
  </si>
  <si>
    <t>Press Machine Operation NC I</t>
  </si>
  <si>
    <t>Flux Cored Arc Welding (FCAW) NC I</t>
  </si>
  <si>
    <t>Flux Cored Arc Welding (FCAW) NC II</t>
  </si>
  <si>
    <t>Flux Cored Arc Welding (FCAW) NC III</t>
  </si>
  <si>
    <t>Gas Metal Arc Welding (GMAW) NC I</t>
  </si>
  <si>
    <t>Gas Metal Arc Welding (GMAW) NC II</t>
  </si>
  <si>
    <t>Gas Metal Arc Welding (GMAW) NC III</t>
  </si>
  <si>
    <t>Gas Tungsten Arc  Welding (GTAW) NC II</t>
  </si>
  <si>
    <t>Gas Tungsten Arc  Welding (GTAW) NC IV</t>
  </si>
  <si>
    <t>Gas Welding NC I</t>
  </si>
  <si>
    <t>Gas Welding NC II</t>
  </si>
  <si>
    <t>Shielded Metal Arc Welding (SMAW) NC I</t>
  </si>
  <si>
    <t>Shielded Metal Arc Welding (SMAW) NC II</t>
  </si>
  <si>
    <t>Shielded Metal Arc Welding (SMAW) NC III</t>
  </si>
  <si>
    <t>Shielded Metal Arc Welding (SMAW) NC IV</t>
  </si>
  <si>
    <t>Submerged Arc Welding (SAW) NC I</t>
  </si>
  <si>
    <t>Submerged Arc Welding (SAW) NC II</t>
  </si>
  <si>
    <t>Finishing Course for Legal Transcriptionist NC II</t>
  </si>
  <si>
    <t>Medical Transcription NC II</t>
  </si>
  <si>
    <t>Contact Center Services NC II</t>
  </si>
  <si>
    <t>Cable TV Installation NC II</t>
  </si>
  <si>
    <t>Cable TV Operation and Maintenance NC III</t>
  </si>
  <si>
    <t>Career Entry Course For Software Developer NC IV - JAVA</t>
  </si>
  <si>
    <t>Career Entry Course For Software Developer NC IV - Microsoft. Net</t>
  </si>
  <si>
    <t>Career Entry Course For Software Developer NC IV - Legacy System/COBOL</t>
  </si>
  <si>
    <t>Career Entry Course For Software Developer NC IV - Oracle</t>
  </si>
  <si>
    <t>Career Entry Course For Software Developer NC IV - RPG</t>
  </si>
  <si>
    <t>Broadband Installation (Fixed Wireless System) NC II</t>
  </si>
  <si>
    <t>Web Development</t>
  </si>
  <si>
    <t>Telecom OSP and Subscriber Line Installation (Copper Cable/POTS and DSL) NC II</t>
  </si>
  <si>
    <t>Telecom OSP Installation (Fiber Optic Cable) NC II</t>
  </si>
  <si>
    <t>Electrical Installation and Maintenance NC IV</t>
  </si>
  <si>
    <t>Computer Systems Servicing NC II</t>
  </si>
  <si>
    <t>Consumer Electronics Servicing NC III</t>
  </si>
  <si>
    <t>Consumer Electronics Servicing NC IV</t>
  </si>
  <si>
    <t>Electronics Production Line - Back End Operation Level 1</t>
  </si>
  <si>
    <t>Electronics Production Line - SMT Operation Level 1</t>
  </si>
  <si>
    <t>Instrumentation and Control Servicing NC II</t>
  </si>
  <si>
    <t>Instrumentation and Control Servicing NC III</t>
  </si>
  <si>
    <t>Instrumentation and Control Servicing NC IV</t>
  </si>
  <si>
    <t>Garments and Textiles</t>
  </si>
  <si>
    <t>Tailoring NC II</t>
  </si>
  <si>
    <t>Industrial Sewing Machine Operation</t>
  </si>
  <si>
    <t>Biomedical Equipment Services NC II</t>
  </si>
  <si>
    <t>Dental Hygiene NC IV</t>
  </si>
  <si>
    <t>Dental Laboratory Technology Services (Fixed Dentures/ Restorations) NC II</t>
  </si>
  <si>
    <t>Dental Laboratory Technology Services (Removable Dentures/Appliances) NC II</t>
  </si>
  <si>
    <t>Dental Laboratory Technology Services NC I</t>
  </si>
  <si>
    <t>Dental Technology NC IV</t>
  </si>
  <si>
    <t>Emergency Medical Services NC II</t>
  </si>
  <si>
    <t>Health Care Services NC II</t>
  </si>
  <si>
    <t>Massage Therapy NC II</t>
  </si>
  <si>
    <t>Opthalmic Lens Services NC II</t>
  </si>
  <si>
    <t>Pharmacy Services NC III</t>
  </si>
  <si>
    <t>Caregiving NC II</t>
  </si>
  <si>
    <t>Beauty Care NC III</t>
  </si>
  <si>
    <t>Beauty Care Services (Nail Care) NC II</t>
  </si>
  <si>
    <t>Beauty Care Services (Nail Care) NC III</t>
  </si>
  <si>
    <t>Hair Dressing NC II</t>
  </si>
  <si>
    <t>Hair Dressing NC III</t>
  </si>
  <si>
    <t>Security Services NC I</t>
  </si>
  <si>
    <t>Security Services NC II</t>
  </si>
  <si>
    <t>Microfinance Technology NC II</t>
  </si>
  <si>
    <t>Offset Printing Press Operation</t>
  </si>
  <si>
    <t>Pre-press Operation</t>
  </si>
  <si>
    <t>Land Transportation</t>
  </si>
  <si>
    <t>Driving (Passenger Bus/Straight Truck) NC III**</t>
  </si>
  <si>
    <t>Driving (Passenger Bus/Straight Truck) NC III***</t>
  </si>
  <si>
    <t>Driving (Articulated Vehicle) NC III**</t>
  </si>
  <si>
    <t>Driving (Articulated Vehicle) NC III***</t>
  </si>
  <si>
    <t>Driving NC II**</t>
  </si>
  <si>
    <t>Driving NC II***</t>
  </si>
  <si>
    <t>Arabic Language and Saudi/Gulf Culture</t>
  </si>
  <si>
    <t>Spanish for Different Vocations</t>
  </si>
  <si>
    <t>Mandarin Chinese Language and Culture</t>
  </si>
  <si>
    <t>German Language and Culture</t>
  </si>
  <si>
    <t>Italian Language and Culture</t>
  </si>
  <si>
    <t>Fish Products Packaging NC II</t>
  </si>
  <si>
    <t>Food Processing NC I</t>
  </si>
  <si>
    <t>Food Processing NC III</t>
  </si>
  <si>
    <t>Food Processing NC IV</t>
  </si>
  <si>
    <t>Slaughtering Operations (Large Animal) NC II</t>
  </si>
  <si>
    <t>Slaughtering Operations (Swine) NC II</t>
  </si>
  <si>
    <t>Wholesale and Retail Trading</t>
  </si>
  <si>
    <t>Customer Services NC II</t>
  </si>
  <si>
    <t>Attraction &amp; Theme Parks Operation NC II</t>
  </si>
  <si>
    <t>Barista NC II</t>
  </si>
  <si>
    <t>Bartending NC II</t>
  </si>
  <si>
    <t>Cookery NC II</t>
  </si>
  <si>
    <t>Commercial Cooking NC III</t>
  </si>
  <si>
    <t>Commercial Cooking NC IV</t>
  </si>
  <si>
    <t>Events Management Services NC III</t>
  </si>
  <si>
    <t>Food and Beverage Services NC II</t>
  </si>
  <si>
    <t>Food and Beverage Services NC III</t>
  </si>
  <si>
    <t>*Food and Beverage Services NC III</t>
  </si>
  <si>
    <t>Food and Beverage Services NC IV</t>
  </si>
  <si>
    <t>*Food and Beverage Services NC IV</t>
  </si>
  <si>
    <t>Housekeeping NC IV</t>
  </si>
  <si>
    <t>Local Guiding Services NC II</t>
  </si>
  <si>
    <t>Tourism Promotion Services NC II</t>
  </si>
  <si>
    <t>Travel Services NC II</t>
  </si>
  <si>
    <t>*Travel Services NC II</t>
  </si>
  <si>
    <t>Training of Trainers on Life Skills Modules for the 21st Century</t>
  </si>
  <si>
    <t>Training of Master Trainers for 21st Century Skills</t>
  </si>
  <si>
    <t>Industry Immersion of Trainers</t>
  </si>
  <si>
    <t>American Welding Society SMAW Certification Training</t>
  </si>
  <si>
    <t>Illustration NC II</t>
  </si>
  <si>
    <t>Produce Organic Concoction and Extracts (Leading to Organic Agriculture Production NC II)</t>
  </si>
  <si>
    <t>Apply Bio-Control Measures (Leading to Pest Management (Vegetables) NC II)</t>
  </si>
  <si>
    <t>Apply Cultural Management Strategies (Leading to Pest Management (Vegetables) NC II)</t>
  </si>
  <si>
    <t>Apply Physical Control Measures (Leading to Pest Management (Vegetables) NC II)</t>
  </si>
  <si>
    <t>Conduct Field Assessment (Leading to Pest Management (Vegetables) NC II)</t>
  </si>
  <si>
    <t>Control Weeds (Leading to Agricultural Crops Production NC III)</t>
  </si>
  <si>
    <t>Coordinate Horticultural Crop Harvesting (Leading to Horticulture NC III)</t>
  </si>
  <si>
    <t>Coordinate Horticultural Maintenance Program (Leading to Horticulture NC III)</t>
  </si>
  <si>
    <t>Corn Production</t>
  </si>
  <si>
    <t>Edible Landscapping with Farm Branding</t>
  </si>
  <si>
    <t>Establish Agronomics Crops (Leading to Agricultural Crops Production NC III)</t>
  </si>
  <si>
    <t>Establish Horticultural Maintenance Program (Leading to Horticulture NC III)</t>
  </si>
  <si>
    <t>Implement Plant Nutrition Program (Leading to Agricultural Crops Production NC III)</t>
  </si>
  <si>
    <t>Implement Post-Harvest Program (Leading to Agricultural Crops Production NC III)</t>
  </si>
  <si>
    <t>Keep Records for Farm Business (Leading to Agricultural Crops Production NC III)</t>
  </si>
  <si>
    <t>Maintain and Monitor Environment Work Practices (Leading to Horticulture NC III)</t>
  </si>
  <si>
    <t>Maintain Housing, Farm Implements and Sorrounding Area (Leading to Animal Production (Ruminants) NC II)</t>
  </si>
  <si>
    <t>Monitor results of Pest Management Activities and Provide Feedback (Leading to Pest Management (Vegetables) NC II)</t>
  </si>
  <si>
    <t>Oil Palm Production</t>
  </si>
  <si>
    <t>Organic Arabica Coffee Production</t>
  </si>
  <si>
    <t>Organic Rice Production</t>
  </si>
  <si>
    <t>Oyster Mushroom Production with Farm Branding</t>
  </si>
  <si>
    <t>Plant crops (Leading to Agricultural Crops Production NC II)</t>
  </si>
  <si>
    <t>Prepare Land for Agricultural Crop Production (Leading to Agricultural Crop Production NC III)</t>
  </si>
  <si>
    <t>Produce Organic Fertilizer (Leading to Organic Agriculture Production NC II)</t>
  </si>
  <si>
    <t>Produce Variuos Concoctions (Leading to Organic Agriculture Production NC II)</t>
  </si>
  <si>
    <t>Raise Meat Type Animals (Leading to Organic Agriculture Production NC II)</t>
  </si>
  <si>
    <t>Support Agronomic Crop Work (Leading to Agricultural Crop Production NC I)</t>
  </si>
  <si>
    <t>Support Horticultural Crop Work (Leading to Agricultural Crops Production NC I)</t>
  </si>
  <si>
    <t>Support Nursery Work (Leading to Agricultural Crop Production NC I)</t>
  </si>
  <si>
    <t>Undertake Agronomic Crop Harvesting Activities (Leading to Agricultural Crops Production NC III)</t>
  </si>
  <si>
    <t>Undertake Agronomic Crop Maintenance Activities (Leading to Agricultural Crops Production NC III)</t>
  </si>
  <si>
    <t>Undertake Field Budding and Grafting (Leading to Horticulture NC III)</t>
  </si>
  <si>
    <t>Undertake Propagation Activities (Leading to Horticulture NC III)</t>
  </si>
  <si>
    <t>Average Per Capita Cost</t>
  </si>
  <si>
    <t>scaff</t>
  </si>
  <si>
    <t>Rice Machinery Operation NC II</t>
  </si>
  <si>
    <t>Rizal, Occidental Mindoro TESDA Training and Accreditation Center</t>
  </si>
  <si>
    <t xml:space="preserve"> Rizal, Occidental Mindoro TESDA Training and Accreditation Center</t>
  </si>
  <si>
    <t>Occidental Mindoro</t>
  </si>
  <si>
    <r>
      <t>Date:</t>
    </r>
    <r>
      <rPr>
        <u/>
        <sz val="12"/>
        <color theme="1"/>
        <rFont val="Arial Narrow"/>
        <family val="2"/>
      </rPr>
      <t xml:space="preserve">                          </t>
    </r>
  </si>
  <si>
    <t>ENGR. MANUEL B. WONG, CESO IV</t>
  </si>
  <si>
    <t>Balance</t>
  </si>
  <si>
    <t xml:space="preserve">Provincial Training Center - Occidental Mindoro </t>
  </si>
  <si>
    <t xml:space="preserve">Provincial Training Center - Romblon </t>
  </si>
  <si>
    <t>Oriental Mindoro Provincial Training Center - San Teodoro</t>
  </si>
  <si>
    <t xml:space="preserve">Simeon Suan Vocational and Technical College </t>
  </si>
  <si>
    <t>Admin. Cost</t>
  </si>
  <si>
    <t>CACW</t>
  </si>
  <si>
    <r>
      <t xml:space="preserve">RQM Number:  </t>
    </r>
    <r>
      <rPr>
        <u/>
        <sz val="12"/>
        <color theme="1"/>
        <rFont val="Arial"/>
        <family val="2"/>
      </rPr>
      <t>RQM1-2021-TWSP-17</t>
    </r>
  </si>
  <si>
    <t>Oriental Mindoro</t>
  </si>
  <si>
    <t>: (043) 288-9408</t>
  </si>
  <si>
    <t>2021 COMPETENCY ASSESSMENT AND CERTIFICATION FOR WORKERS</t>
  </si>
  <si>
    <t>2021 REGIONAL QUALIFICATION MAP</t>
  </si>
  <si>
    <t>Region:  MIMAROPA</t>
  </si>
  <si>
    <t>Province/District</t>
  </si>
  <si>
    <t>Assessment Center</t>
  </si>
  <si>
    <t>Qualification</t>
  </si>
  <si>
    <t>No. of Candidates</t>
  </si>
  <si>
    <t>Date of Assessment</t>
  </si>
  <si>
    <t>Assigned Assessors</t>
  </si>
  <si>
    <t>Budgetary Requirements</t>
  </si>
  <si>
    <t>Assessment Fee</t>
  </si>
  <si>
    <t>Total Cost</t>
  </si>
  <si>
    <t xml:space="preserve">Marinduque </t>
  </si>
  <si>
    <t>Automotive and Land Transportation</t>
  </si>
  <si>
    <t>Driving NCII</t>
  </si>
  <si>
    <t>April 5-9, 2021</t>
  </si>
  <si>
    <t>Jezreel R. Ferrer</t>
  </si>
  <si>
    <t>July 5-9,2021</t>
  </si>
  <si>
    <t>James Solomon R. Lazo</t>
  </si>
  <si>
    <t>Oct.4-8, 2021</t>
  </si>
  <si>
    <t>Victor Glenn V. Caranza</t>
  </si>
  <si>
    <t>Computer Systems Servicing NCII</t>
  </si>
  <si>
    <t>Tourism</t>
  </si>
  <si>
    <t>Ramil P. Parreño</t>
  </si>
  <si>
    <t>Electrical Installation &amp; Maintenance NC III</t>
  </si>
  <si>
    <t xml:space="preserve">Norinel R. Pielago </t>
  </si>
  <si>
    <t xml:space="preserve">Metals and Engineering </t>
  </si>
  <si>
    <t>Noriel L. Manoos</t>
  </si>
  <si>
    <t>March, June, September 2021</t>
  </si>
  <si>
    <t>Noelina DM. Ricafranca</t>
  </si>
  <si>
    <t>Ma. Teresita A. Ferrer</t>
  </si>
  <si>
    <t>Pinky May R. Nicolas</t>
  </si>
  <si>
    <t>Justa R. Raza</t>
  </si>
  <si>
    <t>HVAC</t>
  </si>
  <si>
    <t>RAC (DOMRAC) Servicing NC II</t>
  </si>
  <si>
    <t>Isabelo L. Malilay</t>
  </si>
  <si>
    <t>Health, Social and Other Community Devt</t>
  </si>
  <si>
    <t>Araceli C. Rogelio</t>
  </si>
  <si>
    <t>J. Ferrer</t>
  </si>
  <si>
    <t>Agriculture, Fishery and Forestry (AFF)</t>
  </si>
  <si>
    <t>L. Morales</t>
  </si>
  <si>
    <t>Lola's Healthy Farm</t>
  </si>
  <si>
    <t>March 12, 2021</t>
  </si>
  <si>
    <t>Noli D. Hablo</t>
  </si>
  <si>
    <t>March 19, 2021</t>
  </si>
  <si>
    <t>Rizal, Occidental Mindoro TESDA Training &amp; Accreditation Center</t>
  </si>
  <si>
    <t>March 5, 2021</t>
  </si>
  <si>
    <t>Ben G. Paredes</t>
  </si>
  <si>
    <t>Isagani E. Maat</t>
  </si>
  <si>
    <t>Celso S. Correa</t>
  </si>
  <si>
    <t>HEO (Rigid-on-Highway Dump Truck) NC II</t>
  </si>
  <si>
    <t>Benedicto C. Lalo</t>
  </si>
  <si>
    <t>March 13, 2021</t>
  </si>
  <si>
    <t>March 14, 2021</t>
  </si>
  <si>
    <t>March 26, 2021</t>
  </si>
  <si>
    <t>March 27, 2021</t>
  </si>
  <si>
    <t>March 28, 2021</t>
  </si>
  <si>
    <t>*SMJ Training &amp; Assesment Center, Inc.</t>
  </si>
  <si>
    <t>June 4, 20201</t>
  </si>
  <si>
    <t>John Joel Medina Karangalan</t>
  </si>
  <si>
    <t>June 5, 2021</t>
  </si>
  <si>
    <t>Jessie Boy G. Villareal</t>
  </si>
  <si>
    <t>June 11, 2021</t>
  </si>
  <si>
    <t>Emmanuel L. Estegoy</t>
  </si>
  <si>
    <t>June 12, 2021</t>
  </si>
  <si>
    <t>Simeon Suan Vocational and Technological College</t>
  </si>
  <si>
    <t>April-October 2021</t>
  </si>
  <si>
    <t xml:space="preserve"> J.Umali, J. Salvio</t>
  </si>
  <si>
    <t>H. Suan/R, Hernandez/A. Fajutagana/G. Rodriguez</t>
  </si>
  <si>
    <t>Provincial Training Center-Oriental Mindoro</t>
  </si>
  <si>
    <t>N.Echanova/J. Hernandez/J. Aclan</t>
  </si>
  <si>
    <t>DRIVING (Passenger bus/ Straight Truck) NC III</t>
  </si>
  <si>
    <t>Benedicto D. Lalo</t>
  </si>
  <si>
    <t>Arnel P. Fajutagana/Maolo F. Sotejo</t>
  </si>
  <si>
    <t>St. Anthony College Calapan City</t>
  </si>
  <si>
    <t>Benedicto Lalo</t>
  </si>
  <si>
    <t>Absolute Healthcare Institute, Inc.</t>
  </si>
  <si>
    <t>A. Amante/A. Cuevas/R.Reyes</t>
  </si>
  <si>
    <t>J. Buhat, R.Marasigan, R. Bautista</t>
  </si>
  <si>
    <t>WCL Pharma Training and Assessment Center Corp</t>
  </si>
  <si>
    <t>E. Colvan/ W. To</t>
  </si>
  <si>
    <t>Mindoro Merchant Marine School, Inc.</t>
  </si>
  <si>
    <t xml:space="preserve">Maritime </t>
  </si>
  <si>
    <t>J. Asi/N. Lumbang/R. Upano</t>
  </si>
  <si>
    <t>St. Mark Arts and Training Institute, Inc.</t>
  </si>
  <si>
    <t xml:space="preserve">Ship's Catering Services NC I </t>
  </si>
  <si>
    <t>R. Eguiron</t>
  </si>
  <si>
    <t>Southwestern Collegeof Maritime Business and Technology, Inc.</t>
  </si>
  <si>
    <t>M. Semilla</t>
  </si>
  <si>
    <t>Ednalyn E. Salcedo/M. Madla</t>
  </si>
  <si>
    <t>Capella Arts Technical &amp; Vocational Institute, Inc.</t>
  </si>
  <si>
    <t>J.Mateo/A. Cataquiz</t>
  </si>
  <si>
    <t>Trainers Methodology I</t>
  </si>
  <si>
    <t>E.Salcedo/ E. Mondonedo/ M. Manalo/E. Baes</t>
  </si>
  <si>
    <t>April 2021</t>
  </si>
  <si>
    <t>Cirilo Saturnino  H. Cruz Jr.</t>
  </si>
  <si>
    <t>May 2021</t>
  </si>
  <si>
    <t>William Robert C Magura</t>
  </si>
  <si>
    <t>June 2021</t>
  </si>
  <si>
    <t>Renato M Palabrica</t>
  </si>
  <si>
    <t>Rogelio A. Bagona Jr.</t>
  </si>
  <si>
    <t>Amiel C. Colendra</t>
  </si>
  <si>
    <t>August 2021</t>
  </si>
  <si>
    <t>Rommel Peria</t>
  </si>
  <si>
    <t>Bernito T. Pantinople</t>
  </si>
  <si>
    <t>Arnold Leoben Campued</t>
  </si>
  <si>
    <t>September 2021</t>
  </si>
  <si>
    <t>Rene J. Socrates</t>
  </si>
  <si>
    <t>October 2021</t>
  </si>
  <si>
    <t>Polio T. Cayao</t>
  </si>
  <si>
    <t>Montfort Academy (MA) Inc.</t>
  </si>
  <si>
    <t>Melvin D. Alolod</t>
  </si>
  <si>
    <t>Randy R. Falcunit</t>
  </si>
  <si>
    <t>Odiongan National High School</t>
  </si>
  <si>
    <t>Janel L. Federico</t>
  </si>
  <si>
    <t>Skills International Training and Assessment Institute</t>
  </si>
  <si>
    <t>Powerhouse Training Center Incorporated</t>
  </si>
  <si>
    <t>Vilmore V. Morente</t>
  </si>
  <si>
    <t>Christian M. Seraspi</t>
  </si>
  <si>
    <t>Nazarene M. Romero</t>
  </si>
  <si>
    <t>Bervil Dean V. Bernal</t>
  </si>
  <si>
    <t>Gregorio De Leon</t>
  </si>
  <si>
    <t>Garments</t>
  </si>
  <si>
    <t>Onie F. Galicia</t>
  </si>
  <si>
    <t>Gil M. Francisco</t>
  </si>
  <si>
    <t>Felipe S. Gado</t>
  </si>
  <si>
    <t>Mateo M. Mabunga</t>
  </si>
  <si>
    <t>Jonas C. Lorenzo</t>
  </si>
  <si>
    <t>Motorcycle / Small Engine Servicing NC II</t>
  </si>
  <si>
    <t>Arnilo G. Gado</t>
  </si>
  <si>
    <t>MIMAROPA</t>
  </si>
  <si>
    <t>Recommended by:</t>
  </si>
  <si>
    <t>CECILLE A. MAGALING</t>
  </si>
  <si>
    <t>EDWIN T. ANDOYO, CESO IV</t>
  </si>
  <si>
    <t>ZORAIDA  V.  AMPER, CSEE</t>
  </si>
  <si>
    <t>JOEL M. PILOTIN</t>
  </si>
  <si>
    <t>RO CAC Focal</t>
  </si>
  <si>
    <t>Provincial Director-  Occidental  Mindoro</t>
  </si>
  <si>
    <t>Provincial Director- Marinduque</t>
  </si>
  <si>
    <t>Provincial Director- Oriental Mindoro</t>
  </si>
  <si>
    <t>RICHARD M. AMPARO</t>
  </si>
  <si>
    <t>ENGR. AMIR M. AMPAO, MPS-DM</t>
  </si>
  <si>
    <t>Provincial Director- Palawan</t>
  </si>
  <si>
    <t>Provincial Director - Romblon</t>
  </si>
  <si>
    <t>Approved by:</t>
  </si>
  <si>
    <t>ENGR. MANUEL B. WONG, CESO III</t>
  </si>
  <si>
    <t xml:space="preserve"> SEC. ISIDRO S. LAPEÑA, PhD., CSEE</t>
  </si>
  <si>
    <t xml:space="preserve"> Director General</t>
  </si>
  <si>
    <t>Evaluated by:</t>
  </si>
  <si>
    <t>Endorsed by:</t>
  </si>
  <si>
    <t>PQM1-2021-TWSP-1740-1</t>
  </si>
  <si>
    <t>RQM1-2021-TWSP-1740-1</t>
  </si>
  <si>
    <t>PQM1-2021-TWSP-1740-2</t>
  </si>
  <si>
    <t>RQM1-2021-TWSP-1740-2</t>
  </si>
  <si>
    <t>PQM1-2021-TWSP-1740-3</t>
  </si>
  <si>
    <t>RQM1-2021-TWSP-1740-3</t>
  </si>
  <si>
    <t>PQM1-2021-TWSP-1740-4</t>
  </si>
  <si>
    <t>RQM1-2021-TWSP-1740-4</t>
  </si>
  <si>
    <t>PQM1-2021-TWSP-1740-5</t>
  </si>
  <si>
    <t>RQM1-2021-TWSP-1740-5</t>
  </si>
  <si>
    <t>PQM1-2021-TWSP-1740-6</t>
  </si>
  <si>
    <t>RQM1-2021-TWSP-1740-6</t>
  </si>
  <si>
    <t>PQM1-2021-TWSP-1740-7</t>
  </si>
  <si>
    <t>RQM1-2021-TWSP-1740-7</t>
  </si>
  <si>
    <t>PQM1-2021-TWSP-1740-8</t>
  </si>
  <si>
    <t>RQM1-2021-TWSP-1740-8</t>
  </si>
  <si>
    <t>PQM1-2021-TWSP-1740-9</t>
  </si>
  <si>
    <t>RQM1-2021-TWSP-1740-9</t>
  </si>
  <si>
    <t>PQM1-2021-TWSP-1740-10</t>
  </si>
  <si>
    <t>RQM1-2021-TWSP-1740-10</t>
  </si>
  <si>
    <t>PQM1-2021-TWSP-1740-11</t>
  </si>
  <si>
    <t>RQM1-2021-TWSP-1740-11</t>
  </si>
  <si>
    <t>PQM1-2021-TWSP-1740-12</t>
  </si>
  <si>
    <t>RQM1-2021-TWSP-1740-12</t>
  </si>
  <si>
    <t>PQM1-2021-TWSP-1740-13</t>
  </si>
  <si>
    <t>RQM1-2021-TWSP-1740-13</t>
  </si>
  <si>
    <t>PQM1-2021-TWSP-1740-14</t>
  </si>
  <si>
    <t>RQM1-2021-TWSP-1740-14</t>
  </si>
  <si>
    <t>PQM1-2021-TWSP-1740-15</t>
  </si>
  <si>
    <t>RQM1-2021-TWSP-1740-15</t>
  </si>
  <si>
    <t>PQM1-2021-TWSP-1740-16</t>
  </si>
  <si>
    <t>RQM1-2021-TWSP-1740-16</t>
  </si>
  <si>
    <t>PQM1-2021-TWSP-1740-17</t>
  </si>
  <si>
    <t>RQM1-2021-TWSP-1740-17</t>
  </si>
  <si>
    <t>PQM1-2021-TWSP-1740-18</t>
  </si>
  <si>
    <t>RQM1-2021-TWSP-1740-18</t>
  </si>
  <si>
    <t>PQM1-2021-TWSP-1740-19</t>
  </si>
  <si>
    <t>RQM1-2021-TWSP-1740-19</t>
  </si>
  <si>
    <t>PQM1-2021-TWSP-1740-20</t>
  </si>
  <si>
    <t>RQM1-2021-TWSP-1740-20</t>
  </si>
  <si>
    <t>PQM1-2021-TWSP-1740-21</t>
  </si>
  <si>
    <t>RQM1-2021-TWSP-1740-21</t>
  </si>
  <si>
    <t>PQM1-2021-TWSP-1740-22</t>
  </si>
  <si>
    <t>RQM1-2021-TWSP-1740-22</t>
  </si>
  <si>
    <t>PQM1-2021-TWSP-1740-23</t>
  </si>
  <si>
    <t>RQM1-2021-TWSP-1740-23</t>
  </si>
  <si>
    <t>PQM1-2021-TWSP-1740-24</t>
  </si>
  <si>
    <t>RQM1-2021-TWSP-1740-24</t>
  </si>
  <si>
    <t>PQM1-2021-TWSP-1740-25</t>
  </si>
  <si>
    <t>RQM1-2021-TWSP-1740-25</t>
  </si>
  <si>
    <t>PQM1-2021-TWSP-1740-26</t>
  </si>
  <si>
    <t>RQM1-2021-TWSP-1740-26</t>
  </si>
  <si>
    <t>PQM1-2021-TWSP-1740-27</t>
  </si>
  <si>
    <t>RQM1-2021-TWSP-1740-27</t>
  </si>
  <si>
    <t>PQM1-2021-TWSP-1751-1</t>
  </si>
  <si>
    <t>RQM1-2021-TWSP-1751-28</t>
  </si>
  <si>
    <t>PQM1-2021-TWSP-1751-2</t>
  </si>
  <si>
    <t>RQM1-2021-TWSP-1751-29</t>
  </si>
  <si>
    <t>PQM1-2021-TWSP-1751-3</t>
  </si>
  <si>
    <t>RQM1-2021-TWSP-1751-30</t>
  </si>
  <si>
    <t>PQM1-2021-TWSP-1751-4</t>
  </si>
  <si>
    <t>RQM1-2021-TWSP-1751-31</t>
  </si>
  <si>
    <t>PQM1-2021-TWSP-1751-5</t>
  </si>
  <si>
    <t>RQM1-2021-TWSP-1751-32</t>
  </si>
  <si>
    <t>PQM1-2021-TWSP-1751-6</t>
  </si>
  <si>
    <t>RQM1-2021-TWSP-1751-33</t>
  </si>
  <si>
    <t>PQM1-2021-TWSP-1751-7</t>
  </si>
  <si>
    <t>RQM1-2021-TWSP-1751-34</t>
  </si>
  <si>
    <t>PQM1-2021-TWSP-1751-8</t>
  </si>
  <si>
    <t>RQM1-2021-TWSP-1751-35</t>
  </si>
  <si>
    <t>PQM1-2021-TWSP-1751-9</t>
  </si>
  <si>
    <t>RQM1-2021-TWSP-1751-36</t>
  </si>
  <si>
    <t>PQM1-2021-TWSP-1751-10</t>
  </si>
  <si>
    <t>RQM1-2021-TWSP-1751-37</t>
  </si>
  <si>
    <t>PQM1-2021-TWSP-1751-11</t>
  </si>
  <si>
    <t>RQM1-2021-TWSP-1751-38</t>
  </si>
  <si>
    <t>PQM1-2021-TWSP-1751-12</t>
  </si>
  <si>
    <t>RQM1-2021-TWSP-1751-39</t>
  </si>
  <si>
    <t>PQM1-2021-TWSP-1751-13</t>
  </si>
  <si>
    <t>RQM1-2021-TWSP-1751-40</t>
  </si>
  <si>
    <t>PQM1-2021-TWSP-1751-14</t>
  </si>
  <si>
    <t>RQM1-2021-TWSP-1751-41</t>
  </si>
  <si>
    <t>PQM1-2021-TWSP-1751-15</t>
  </si>
  <si>
    <t>RQM1-2021-TWSP-1751-42</t>
  </si>
  <si>
    <t>PQM1-2021-TWSP-1751-16</t>
  </si>
  <si>
    <t>RQM1-2021-TWSP-1751-43</t>
  </si>
  <si>
    <t>PQM1-2021-TWSP-1751-17</t>
  </si>
  <si>
    <t>RQM1-2021-TWSP-1751-44</t>
  </si>
  <si>
    <t>PQM1-2021-TWSP-1752-1</t>
  </si>
  <si>
    <t>RQM1-2021-TWSP-1752-45</t>
  </si>
  <si>
    <t>PQM1-2021-TWSP-1752-2</t>
  </si>
  <si>
    <t>RQM1-2021-TWSP-1752-46</t>
  </si>
  <si>
    <t>PQM1-2021-TWSP-1752-3</t>
  </si>
  <si>
    <t>RQM1-2021-TWSP-1752-47</t>
  </si>
  <si>
    <t>PQM1-2021-TWSP-1752-4</t>
  </si>
  <si>
    <t>RQM1-2021-TWSP-1752-48</t>
  </si>
  <si>
    <t>PQM1-2021-TWSP-1752-5</t>
  </si>
  <si>
    <t>RQM1-2021-TWSP-1752-49</t>
  </si>
  <si>
    <t>PQM1-2021-TWSP-1752-6</t>
  </si>
  <si>
    <t>RQM1-2021-TWSP-1752-50</t>
  </si>
  <si>
    <t>PQM1-2021-TWSP-1752-7</t>
  </si>
  <si>
    <t>RQM1-2021-TWSP-1752-51</t>
  </si>
  <si>
    <t>PQM1-2021-TWSP-1752-8</t>
  </si>
  <si>
    <t>RQM1-2021-TWSP-1752-52</t>
  </si>
  <si>
    <t>PQM1-2021-TWSP-1752-9</t>
  </si>
  <si>
    <t>RQM1-2021-TWSP-1752-53</t>
  </si>
  <si>
    <t>PQM1-2021-TWSP-1752-10</t>
  </si>
  <si>
    <t>RQM1-2021-TWSP-1752-54</t>
  </si>
  <si>
    <t>PQM1-2021-TWSP-1752-11</t>
  </si>
  <si>
    <t>RQM1-2021-TWSP-1752-55</t>
  </si>
  <si>
    <t>PQM1-2021-TWSP-1752-12</t>
  </si>
  <si>
    <t>RQM1-2021-TWSP-1752-56</t>
  </si>
  <si>
    <t>PQM1-2021-TWSP-1752-13</t>
  </si>
  <si>
    <t>RQM1-2021-TWSP-1752-57</t>
  </si>
  <si>
    <t>PQM1-2021-TWSP-1752-14</t>
  </si>
  <si>
    <t>RQM1-2021-TWSP-1752-58</t>
  </si>
  <si>
    <t>PQM1-2021-TWSP-1752-15</t>
  </si>
  <si>
    <t>RQM1-2021-TWSP-1752-59</t>
  </si>
  <si>
    <t>PQM1-2021-TWSP-1752-16</t>
  </si>
  <si>
    <t>RQM1-2021-TWSP-1752-60</t>
  </si>
  <si>
    <t>PQM1-2021-TWSP-1752-17</t>
  </si>
  <si>
    <t>RQM1-2021-TWSP-1752-61</t>
  </si>
  <si>
    <t>PQM1-2021-TWSP-1752-18</t>
  </si>
  <si>
    <t>RQM1-2021-TWSP-1752-62</t>
  </si>
  <si>
    <t>PQM1-2021-TWSP-1752-19</t>
  </si>
  <si>
    <t>RQM1-2021-TWSP-1752-63</t>
  </si>
  <si>
    <t>PQM1-2021-TWSP-1752-20</t>
  </si>
  <si>
    <t>RQM1-2021-TWSP-1752-64</t>
  </si>
  <si>
    <t>PQM1-2021-TWSP-1752-21</t>
  </si>
  <si>
    <t>RQM1-2021-TWSP-1752-65</t>
  </si>
  <si>
    <t>PQM1-2021-TWSP-1753-1</t>
  </si>
  <si>
    <t>RQM1-2021-TWSP-1753-66</t>
  </si>
  <si>
    <t>PQM1-2021-TWSP-1753-2</t>
  </si>
  <si>
    <t>RQM1-2021-TWSP-1753-67</t>
  </si>
  <si>
    <t>PQM1-2021-TWSP-1753-3</t>
  </si>
  <si>
    <t>RQM1-2021-TWSP-1753-68</t>
  </si>
  <si>
    <t>PQM1-2021-TWSP-1753-4</t>
  </si>
  <si>
    <t>RQM1-2021-TWSP-1753-69</t>
  </si>
  <si>
    <t>PQM1-2021-TWSP-1753-5</t>
  </si>
  <si>
    <t>RQM1-2021-TWSP-1753-70</t>
  </si>
  <si>
    <t>PQM1-2021-TWSP-1753-6</t>
  </si>
  <si>
    <t>RQM1-2021-TWSP-1753-71</t>
  </si>
  <si>
    <t>PQM1-2021-TWSP-1753-7</t>
  </si>
  <si>
    <t>RQM1-2021-TWSP-1753-72</t>
  </si>
  <si>
    <t>PQM1-2021-TWSP-1753-8</t>
  </si>
  <si>
    <t>RQM1-2021-TWSP-1753-73</t>
  </si>
  <si>
    <t>PQM1-2021-TWSP-1753-9</t>
  </si>
  <si>
    <t>RQM1-2021-TWSP-1753-74</t>
  </si>
  <si>
    <t>PQM1-2021-TWSP-1753-10</t>
  </si>
  <si>
    <t>RQM1-2021-TWSP-1753-75</t>
  </si>
  <si>
    <t>PQM1-2021-TWSP-1753-11</t>
  </si>
  <si>
    <t>RQM1-2021-TWSP-1753-76</t>
  </si>
  <si>
    <t>PQM1-2021-TWSP-1753-12</t>
  </si>
  <si>
    <t>RQM1-2021-TWSP-1753-77</t>
  </si>
  <si>
    <t>PQM1-2021-TWSP-1753-13</t>
  </si>
  <si>
    <t>RQM1-2021-TWSP-1753-78</t>
  </si>
  <si>
    <t>PQM1-2021-TWSP-1753-14</t>
  </si>
  <si>
    <t>RQM1-2021-TWSP-1753-79</t>
  </si>
  <si>
    <t>PQM1-2021-TWSP-1753-15</t>
  </si>
  <si>
    <t>RQM1-2021-TWSP-1753-80</t>
  </si>
  <si>
    <t>PQM1-2021-TWSP-1753-16</t>
  </si>
  <si>
    <t>RQM1-2021-TWSP-1753-81</t>
  </si>
  <si>
    <t>PQM1-2021-TWSP-1753-17</t>
  </si>
  <si>
    <t>RQM1-2021-TWSP-1753-82</t>
  </si>
  <si>
    <t>PQM1-2021-TWSP-1753-18</t>
  </si>
  <si>
    <t>RQM1-2021-TWSP-1753-83</t>
  </si>
  <si>
    <t>PQM1-2021-TWSP-1753-19</t>
  </si>
  <si>
    <t>RQM1-2021-TWSP-1753-84</t>
  </si>
  <si>
    <t>PQM1-2021-TWSP-1753-20</t>
  </si>
  <si>
    <t>RQM1-2021-TWSP-1753-85</t>
  </si>
  <si>
    <t>PQM1-2021-TWSP-1753-21</t>
  </si>
  <si>
    <t>RQM1-2021-TWSP-1753-86</t>
  </si>
  <si>
    <t>PQM1-2021-TWSP-1753-22</t>
  </si>
  <si>
    <t>RQM1-2021-TWSP-1753-87</t>
  </si>
  <si>
    <t>PQM1-2021-TWSP-1753-23</t>
  </si>
  <si>
    <t>RQM1-2021-TWSP-1753-88</t>
  </si>
  <si>
    <t>PQM1-2021-TWSP-1753-24</t>
  </si>
  <si>
    <t>RQM1-2021-TWSP-1753-89</t>
  </si>
  <si>
    <t>PQM1-2021-TWSP-1753-25</t>
  </si>
  <si>
    <t>RQM1-2021-TWSP-1753-90</t>
  </si>
  <si>
    <t>PQM1-2021-TWSP-1753-26</t>
  </si>
  <si>
    <t>RQM1-2021-TWSP-1753-91</t>
  </si>
  <si>
    <t>PQM1-2021-TWSP-1753-27</t>
  </si>
  <si>
    <t>RQM1-2021-TWSP-1753-92</t>
  </si>
  <si>
    <t>PQM1-2021-TWSP-1753-28</t>
  </si>
  <si>
    <t>RQM1-2021-TWSP-1753-93</t>
  </si>
  <si>
    <t>PQM1-2021-TWSP-1753-29</t>
  </si>
  <si>
    <t>RQM1-2021-TWSP-1753-94</t>
  </si>
  <si>
    <t>PQM1-2021-TWSP-1753-30</t>
  </si>
  <si>
    <t>RQM1-2021-TWSP-1753-95</t>
  </si>
  <si>
    <t>PQM1-2021-TWSP-1759-1</t>
  </si>
  <si>
    <t>RQM1-2021-TWSP-1759-96</t>
  </si>
  <si>
    <t>PQM1-2021-TWSP-1759-2</t>
  </si>
  <si>
    <t>RQM1-2021-TWSP-1759-97</t>
  </si>
  <si>
    <t>PQM1-2021-TWSP-1759-3</t>
  </si>
  <si>
    <t>RQM1-2021-TWSP-1759-98</t>
  </si>
  <si>
    <t>PQM1-2021-TWSP-1759-4</t>
  </si>
  <si>
    <t>RQM1-2021-TWSP-1759-99</t>
  </si>
  <si>
    <t>PQM1-2021-TWSP-1759-5</t>
  </si>
  <si>
    <t>RQM1-2021-TWSP-1759-100</t>
  </si>
  <si>
    <t>PQM1-2021-TWSP-1759-6</t>
  </si>
  <si>
    <t>RQM1-2021-TWSP-1759-101</t>
  </si>
  <si>
    <t>PQM1-2021-TWSP-1759-7</t>
  </si>
  <si>
    <t>RQM1-2021-TWSP-1759-102</t>
  </si>
  <si>
    <t>PQM1-2021-TWSP-1759-8</t>
  </si>
  <si>
    <t>RQM1-2021-TWSP-1759-103</t>
  </si>
  <si>
    <t>PQM1-2021-TWSP-1759-9</t>
  </si>
  <si>
    <t>RQM1-2021-TWSP-1759-104</t>
  </si>
  <si>
    <t>PQM1-2021-TWSP-1759-10</t>
  </si>
  <si>
    <t>RQM1-2021-TWSP-1759-105</t>
  </si>
  <si>
    <t>PQM1-2021-TWSP-1759-11</t>
  </si>
  <si>
    <t>RQM1-2021-TWSP-1759-106</t>
  </si>
  <si>
    <t>PQM1-2021-TWSP-1759-12</t>
  </si>
  <si>
    <t>RQM1-2021-TWSP-1759-107</t>
  </si>
  <si>
    <t>PQM1-2021-TWSP-1759-13</t>
  </si>
  <si>
    <t>RQM1-2021-TWSP-1759-108</t>
  </si>
  <si>
    <t>BSAT</t>
  </si>
  <si>
    <t>TPSAT</t>
  </si>
  <si>
    <t>PTC Boac</t>
  </si>
  <si>
    <t>PTC Sablayan</t>
  </si>
  <si>
    <t>ROMTTAC</t>
  </si>
  <si>
    <t>PTC San Teodoro</t>
  </si>
  <si>
    <t>SSVTC</t>
  </si>
  <si>
    <t>PPSAT</t>
  </si>
  <si>
    <t>RNIT</t>
  </si>
  <si>
    <t>Buyabod School of Arts and Trades</t>
  </si>
  <si>
    <t>Rizal Occidental Mindoro TESDA Training &amp; Accreditation Center</t>
  </si>
  <si>
    <t>PPTT Occidental Mindoro</t>
  </si>
  <si>
    <t>Simeon Suan Vocational Technical College</t>
  </si>
  <si>
    <t>Puerto Princesa School of Arts &amp; Trades</t>
  </si>
  <si>
    <t>PPTT Palawan</t>
  </si>
  <si>
    <t>PPTT Romblon</t>
  </si>
  <si>
    <t>PTC Romblon</t>
  </si>
  <si>
    <t>PQM2-2021-TWSP-1752-1</t>
  </si>
  <si>
    <t>RQM2-2021-TWSP-1752-1</t>
  </si>
  <si>
    <r>
      <t xml:space="preserve">RQM Number:  </t>
    </r>
    <r>
      <rPr>
        <u/>
        <sz val="12"/>
        <color theme="1"/>
        <rFont val="Arial"/>
        <family val="2"/>
      </rPr>
      <t>RQM2-2021-TWSP-17</t>
    </r>
  </si>
  <si>
    <t>Divine Word College of Calapan</t>
  </si>
  <si>
    <r>
      <t>Date:</t>
    </r>
    <r>
      <rPr>
        <u/>
        <sz val="12"/>
        <color theme="1"/>
        <rFont val="Arial Narrow"/>
        <family val="2"/>
      </rPr>
      <t>March 24, 2021</t>
    </r>
  </si>
  <si>
    <t>Electrical Installation &amp; Maintenance NC II</t>
  </si>
  <si>
    <t>Provincial Training Center -  Romblon</t>
  </si>
  <si>
    <t>Provincial Training Center - Palawan</t>
  </si>
  <si>
    <r>
      <t xml:space="preserve">RQM Number:  </t>
    </r>
    <r>
      <rPr>
        <u/>
        <sz val="12"/>
        <color theme="1"/>
        <rFont val="Arial"/>
        <family val="2"/>
      </rPr>
      <t>RQM3-2021-TWSP-17</t>
    </r>
  </si>
  <si>
    <t>PQM3-2021-TWSP-1753-1</t>
  </si>
  <si>
    <t>PQM3-2021-TWSP-1753-2</t>
  </si>
  <si>
    <t>PQM3-2021-TWSP-1753-3</t>
  </si>
  <si>
    <t>PQM3-2021-TWSP-1753-4</t>
  </si>
  <si>
    <t>PQM3-2021-TWSP-1753-5</t>
  </si>
  <si>
    <t>PQM3-2021-TWSP-1753-6</t>
  </si>
  <si>
    <t>PQM3-2021-TWSP-1753-7</t>
  </si>
  <si>
    <t>Gas Tungsten Arc Welding (GTAW) NC II</t>
  </si>
  <si>
    <t>PDEA Slots</t>
  </si>
  <si>
    <t>RQM 1</t>
  </si>
  <si>
    <t>RQM 3</t>
  </si>
  <si>
    <t>Contact Tracing NC II</t>
  </si>
  <si>
    <t>TTI</t>
  </si>
  <si>
    <t>Slots</t>
  </si>
  <si>
    <t>Amount</t>
  </si>
  <si>
    <t>Abscap</t>
  </si>
  <si>
    <t>%</t>
  </si>
  <si>
    <t>plus RESP</t>
  </si>
  <si>
    <t>PQM2-2021-TWSP-1740-1</t>
  </si>
  <si>
    <t>RQM2-2021-TWSP-1740-1</t>
  </si>
  <si>
    <t>PQM2-2021-TWSP-1740-2</t>
  </si>
  <si>
    <t>RQM2-2021-TWSP-1740-2</t>
  </si>
  <si>
    <t>PQM2-2021-TWSP-1740-3</t>
  </si>
  <si>
    <t>RQM2-2021-TWSP-1740-3</t>
  </si>
  <si>
    <t>PQM2-2021-TWSP-1740-4</t>
  </si>
  <si>
    <t>RQM2-2021-TWSP-1740-4</t>
  </si>
  <si>
    <t>PQM2-2021-TWSP-1740-5</t>
  </si>
  <si>
    <t>RQM2-2021-TWSP-1740-5</t>
  </si>
  <si>
    <t>PQM2-2021-TWSP-1740-6</t>
  </si>
  <si>
    <t>RQM2-2021-TWSP-1740-6</t>
  </si>
  <si>
    <t>PQM2-2021-TWSP-1740-7</t>
  </si>
  <si>
    <t>RQM2-2021-TWSP-1740-7</t>
  </si>
  <si>
    <t>PQM2-2021-TWSP-1740-8</t>
  </si>
  <si>
    <t>RQM2-2021-TWSP-1740-8</t>
  </si>
  <si>
    <t>PQM2-2021-TWSP-1740-9</t>
  </si>
  <si>
    <t>RQM2-2021-TWSP-1740-9</t>
  </si>
  <si>
    <t>PQM2-2021-TWSP-1740-10</t>
  </si>
  <si>
    <t>RQM2-2021-TWSP-1740-10</t>
  </si>
  <si>
    <t>PQM2-2021-TWSP-1740-11</t>
  </si>
  <si>
    <t>RQM2-2021-TWSP-1740-11</t>
  </si>
  <si>
    <t>PQM2-2021-TWSP-1740-12</t>
  </si>
  <si>
    <t>RQM2-2021-TWSP-1740-12</t>
  </si>
  <si>
    <t>PQM2-2021-TWSP-1740-13</t>
  </si>
  <si>
    <t>RQM2-2021-TWSP-1740-13</t>
  </si>
  <si>
    <t>PQM2-2021-TWSP-1740-14</t>
  </si>
  <si>
    <t>RQM2-2021-TWSP-1740-14</t>
  </si>
  <si>
    <t>PQM2-2021-TWSP-1740-15</t>
  </si>
  <si>
    <t>RQM2-2021-TWSP-1740-15</t>
  </si>
  <si>
    <t>PQM2-2021-TWSP-1740-16</t>
  </si>
  <si>
    <t>RQM2-2021-TWSP-1740-16</t>
  </si>
  <si>
    <t>PQM2-2021-TWSP-1740-17</t>
  </si>
  <si>
    <t>RQM2-2021-TWSP-1740-17</t>
  </si>
  <si>
    <t>PQM2-2021-TWSP-1740-18</t>
  </si>
  <si>
    <t>RQM2-2021-TWSP-1740-18</t>
  </si>
  <si>
    <t>PQM2-2021-TWSP-1740-19</t>
  </si>
  <si>
    <t>RQM2-2021-TWSP-1740-19</t>
  </si>
  <si>
    <t>PQM2-2021-TWSP-1740-20</t>
  </si>
  <si>
    <t>RQM2-2021-TWSP-1740-20</t>
  </si>
  <si>
    <t>PQM2-2021-TWSP-1740-21</t>
  </si>
  <si>
    <t>RQM2-2021-TWSP-1740-21</t>
  </si>
  <si>
    <t>PQM2-2021-TWSP-1740-22</t>
  </si>
  <si>
    <t>RQM2-2021-TWSP-1740-22</t>
  </si>
  <si>
    <t>PQM2-2021-TWSP-1740-23</t>
  </si>
  <si>
    <t>RQM2-2021-TWSP-1740-23</t>
  </si>
  <si>
    <t>PQM2-2021-TWSP-1740-24</t>
  </si>
  <si>
    <t>RQM2-2021-TWSP-1740-24</t>
  </si>
  <si>
    <t>PQM2-2021-TWSP-1740-25</t>
  </si>
  <si>
    <t>RQM2-2021-TWSP-1740-25</t>
  </si>
  <si>
    <t>PQM2-2021-TWSP-1740-26</t>
  </si>
  <si>
    <t>RQM2-2021-TWSP-1740-26</t>
  </si>
  <si>
    <t>PQM2-2021-TWSP-1740-27</t>
  </si>
  <si>
    <t>RQM2-2021-TWSP-1740-27</t>
  </si>
  <si>
    <t>PQM2-2021-TWSP-1740-28</t>
  </si>
  <si>
    <t>RQM2-2021-TWSP-1740-28</t>
  </si>
  <si>
    <t>PQM2-2021-TWSP-1740-29</t>
  </si>
  <si>
    <t>RQM2-2021-TWSP-1740-29</t>
  </si>
  <si>
    <t>PQM2-2021-TWSP-1740-30</t>
  </si>
  <si>
    <t>RQM2-2021-TWSP-1740-30</t>
  </si>
  <si>
    <t>PQM2-2021-TWSP-1740-31</t>
  </si>
  <si>
    <t>RQM2-2021-TWSP-1740-31</t>
  </si>
  <si>
    <t>PQM2-2021-TWSP-1740-32</t>
  </si>
  <si>
    <t>RQM2-2021-TWSP-1740-32</t>
  </si>
  <si>
    <t>PQM2-2021-TWSP-1740-33</t>
  </si>
  <si>
    <t>RQM2-2021-TWSP-1740-33</t>
  </si>
  <si>
    <t>PQM2-2021-TWSP-1740-34</t>
  </si>
  <si>
    <t>RQM2-2021-TWSP-1740-34</t>
  </si>
  <si>
    <t>PQM2-2021-TWSP-1740-35</t>
  </si>
  <si>
    <t>RQM2-2021-TWSP-1740-35</t>
  </si>
  <si>
    <t>PQM2-2021-TWSP-1740-36</t>
  </si>
  <si>
    <t>RQM2-2021-TWSP-1740-36</t>
  </si>
  <si>
    <t>PQM2-2021-TWSP-1740-37</t>
  </si>
  <si>
    <t>RQM2-2021-TWSP-1740-37</t>
  </si>
  <si>
    <t>PQM2-2021-TWSP-1740-38</t>
  </si>
  <si>
    <t>RQM2-2021-TWSP-1740-38</t>
  </si>
  <si>
    <t>PQM2-2021-TWSP-1740-39</t>
  </si>
  <si>
    <t>RQM2-2021-TWSP-1740-39</t>
  </si>
  <si>
    <t>PQM2-2021-TWSP-1740-40</t>
  </si>
  <si>
    <t>RQM2-2021-TWSP-1740-40</t>
  </si>
  <si>
    <t>PQM2-2021-TWSP-1740-41</t>
  </si>
  <si>
    <t>RQM2-2021-TWSP-1740-41</t>
  </si>
  <si>
    <t>PQM2-2021-TWSP-1740-42</t>
  </si>
  <si>
    <t>RQM2-2021-TWSP-1740-42</t>
  </si>
  <si>
    <t>PQM2-2021-TWSP-1740-43</t>
  </si>
  <si>
    <t>RQM2-2021-TWSP-1740-43</t>
  </si>
  <si>
    <t>PQM2-2021-TWSP-1740-44</t>
  </si>
  <si>
    <t>RQM2-2021-TWSP-1740-44</t>
  </si>
  <si>
    <t>PQM2-2021-TWSP-1740-45</t>
  </si>
  <si>
    <t>RQM2-2021-TWSP-1740-45</t>
  </si>
  <si>
    <t>PQM2-2021-TWSP-1740-46</t>
  </si>
  <si>
    <t>RQM2-2021-TWSP-1740-46</t>
  </si>
  <si>
    <t>PQM2-2021-TWSP-1740-47</t>
  </si>
  <si>
    <t>RQM2-2021-TWSP-1740-47</t>
  </si>
  <si>
    <t>PQM2-2021-TWSP-1740-48</t>
  </si>
  <si>
    <t>RQM2-2021-TWSP-1740-48</t>
  </si>
  <si>
    <t>PQM2-2021-TWSP-1740-49</t>
  </si>
  <si>
    <t>RQM2-2021-TWSP-1740-49</t>
  </si>
  <si>
    <t>PQM2-2021-TWSP-1740-50</t>
  </si>
  <si>
    <t>RQM2-2021-TWSP-1740-50</t>
  </si>
  <si>
    <t>PQM2-2021-TWSP-1751-1</t>
  </si>
  <si>
    <t>RQM2-2021-TWSP-1751-51</t>
  </si>
  <si>
    <t>PQM2-2021-TWSP-1751-2</t>
  </si>
  <si>
    <t>RQM2-2021-TWSP-1751-52</t>
  </si>
  <si>
    <t>PQM2-2021-TWSP-1751-3</t>
  </si>
  <si>
    <t>RQM2-2021-TWSP-1751-53</t>
  </si>
  <si>
    <t>PQM2-2021-TWSP-1751-4</t>
  </si>
  <si>
    <t>RQM2-2021-TWSP-1751-54</t>
  </si>
  <si>
    <t>PQM2-2021-TWSP-1751-5</t>
  </si>
  <si>
    <t>RQM2-2021-TWSP-1751-55</t>
  </si>
  <si>
    <t>PQM2-2021-TWSP-1751-6</t>
  </si>
  <si>
    <t>RQM2-2021-TWSP-1751-56</t>
  </si>
  <si>
    <t>PQM2-2021-TWSP-1751-7</t>
  </si>
  <si>
    <t>RQM2-2021-TWSP-1751-57</t>
  </si>
  <si>
    <t>PQM2-2021-TWSP-1751-8</t>
  </si>
  <si>
    <t>RQM2-2021-TWSP-1751-58</t>
  </si>
  <si>
    <t>PQM2-2021-TWSP-1751-9</t>
  </si>
  <si>
    <t>RQM2-2021-TWSP-1751-59</t>
  </si>
  <si>
    <t>PQM2-2021-TWSP-1751-10</t>
  </si>
  <si>
    <t>RQM2-2021-TWSP-1751-60</t>
  </si>
  <si>
    <t>RQM2-2021-TWSP-1752-61</t>
  </si>
  <si>
    <t>PQM2-2021-TWSP-1752-2</t>
  </si>
  <si>
    <t>RQM2-2021-TWSP-1752-62</t>
  </si>
  <si>
    <t>PQM2-2021-TWSP-1752-3</t>
  </si>
  <si>
    <t>RQM2-2021-TWSP-1752-63</t>
  </si>
  <si>
    <t>PQM2-2021-TWSP-1752-4</t>
  </si>
  <si>
    <t>RQM2-2021-TWSP-1752-64</t>
  </si>
  <si>
    <t>PQM2-2021-TWSP-1752-5</t>
  </si>
  <si>
    <t>RQM2-2021-TWSP-1752-65</t>
  </si>
  <si>
    <t>PQM2-2021-TWSP-1752-6</t>
  </si>
  <si>
    <t>RQM2-2021-TWSP-1752-66</t>
  </si>
  <si>
    <t>PQM2-2021-TWSP-1752-7</t>
  </si>
  <si>
    <t>RQM2-2021-TWSP-1752-67</t>
  </si>
  <si>
    <t>PQM2-2021-TWSP-1752-8</t>
  </si>
  <si>
    <t>RQM2-2021-TWSP-1752-68</t>
  </si>
  <si>
    <t>PQM2-2021-TWSP-1752-9</t>
  </si>
  <si>
    <t>RQM2-2021-TWSP-1752-69</t>
  </si>
  <si>
    <t>PQM2-2021-TWSP-1752-10</t>
  </si>
  <si>
    <t>RQM2-2021-TWSP-1752-70</t>
  </si>
  <si>
    <t>PQM2-2021-TWSP-1752-11</t>
  </si>
  <si>
    <t>RQM2-2021-TWSP-1752-71</t>
  </si>
  <si>
    <t>PQM2-2021-TWSP-1752-12</t>
  </si>
  <si>
    <t>RQM2-2021-TWSP-1752-72</t>
  </si>
  <si>
    <t>PQM2-2021-TWSP-1752-13</t>
  </si>
  <si>
    <t>RQM2-2021-TWSP-1752-73</t>
  </si>
  <si>
    <t>PQM2-2021-TWSP-1752-14</t>
  </si>
  <si>
    <t>RQM2-2021-TWSP-1752-74</t>
  </si>
  <si>
    <t>PQM2-2021-TWSP-1752-15</t>
  </si>
  <si>
    <t>RQM2-2021-TWSP-1752-75</t>
  </si>
  <si>
    <t>PQM2-2021-TWSP-1752-16</t>
  </si>
  <si>
    <t>RQM2-2021-TWSP-1752-76</t>
  </si>
  <si>
    <t>PQM2-2021-TWSP-1752-17</t>
  </si>
  <si>
    <t>RQM2-2021-TWSP-1752-77</t>
  </si>
  <si>
    <t>PQM2-2021-TWSP-1752-18</t>
  </si>
  <si>
    <t>RQM2-2021-TWSP-1752-78</t>
  </si>
  <si>
    <t>PQM2-2021-TWSP-1752-19</t>
  </si>
  <si>
    <t>RQM2-2021-TWSP-1752-79</t>
  </si>
  <si>
    <t>PQM2-2021-TWSP-1752-20</t>
  </si>
  <si>
    <t>RQM2-2021-TWSP-1752-80</t>
  </si>
  <si>
    <t>PQM2-2021-TWSP-1752-21</t>
  </si>
  <si>
    <t>RQM2-2021-TWSP-1752-81</t>
  </si>
  <si>
    <t>PQM2-2021-TWSP-1752-22</t>
  </si>
  <si>
    <t>RQM2-2021-TWSP-1752-82</t>
  </si>
  <si>
    <t>PQM2-2021-TWSP-1752-23</t>
  </si>
  <si>
    <t>RQM2-2021-TWSP-1752-83</t>
  </si>
  <si>
    <t>PQM2-2021-TWSP-1752-24</t>
  </si>
  <si>
    <t>RQM2-2021-TWSP-1752-84</t>
  </si>
  <si>
    <t>PQM2-2021-TWSP-1752-25</t>
  </si>
  <si>
    <t>RQM2-2021-TWSP-1752-85</t>
  </si>
  <si>
    <t>PQM2-2021-TWSP-1752-26</t>
  </si>
  <si>
    <t>RQM2-2021-TWSP-1752-86</t>
  </si>
  <si>
    <t>PQM2-2021-TWSP-1752-27</t>
  </si>
  <si>
    <t>RQM2-2021-TWSP-1752-87</t>
  </si>
  <si>
    <t>PQM2-2021-TWSP-1752-28</t>
  </si>
  <si>
    <t>RQM2-2021-TWSP-1752-88</t>
  </si>
  <si>
    <t>PQM2-2021-TWSP-1752-29</t>
  </si>
  <si>
    <t>RQM2-2021-TWSP-1752-89</t>
  </si>
  <si>
    <t>PQM2-2021-TWSP-1752-30</t>
  </si>
  <si>
    <t>RQM2-2021-TWSP-1752-90</t>
  </si>
  <si>
    <t>PQM2-2021-TWSP-1752-31</t>
  </si>
  <si>
    <t>RQM2-2021-TWSP-1752-91</t>
  </si>
  <si>
    <t>PQM2-2021-TWSP-1752-32</t>
  </si>
  <si>
    <t>RQM2-2021-TWSP-1752-92</t>
  </si>
  <si>
    <t>PQM2-2021-TWSP-1752-33</t>
  </si>
  <si>
    <t>RQM2-2021-TWSP-1752-93</t>
  </si>
  <si>
    <t>PQM2-2021-TWSP-1752-34</t>
  </si>
  <si>
    <t>RQM2-2021-TWSP-1752-94</t>
  </si>
  <si>
    <t>PQM2-2021-TWSP-1752-35</t>
  </si>
  <si>
    <t>RQM2-2021-TWSP-1752-95</t>
  </si>
  <si>
    <t>PQM2-2021-TWSP-1752-36</t>
  </si>
  <si>
    <t>RQM2-2021-TWSP-1752-96</t>
  </si>
  <si>
    <t>PQM2-2021-TWSP-1752-37</t>
  </si>
  <si>
    <t>RQM2-2021-TWSP-1752-97</t>
  </si>
  <si>
    <t>PQM2-2021-TWSP-1752-38</t>
  </si>
  <si>
    <t>RQM2-2021-TWSP-1752-98</t>
  </si>
  <si>
    <t>PQM2-2021-TWSP-1752-39</t>
  </si>
  <si>
    <t>RQM2-2021-TWSP-1752-99</t>
  </si>
  <si>
    <t>PQM2-2021-TWSP-1752-40</t>
  </si>
  <si>
    <t>RQM2-2021-TWSP-1752-100</t>
  </si>
  <si>
    <t>PQM2-2021-TWSP-1752-41</t>
  </si>
  <si>
    <t>RQM2-2021-TWSP-1752-101</t>
  </si>
  <si>
    <t>PQM2-2021-TWSP-1752-42</t>
  </si>
  <si>
    <t>RQM2-2021-TWSP-1752-102</t>
  </si>
  <si>
    <t>PQM2-2021-TWSP-1752-43</t>
  </si>
  <si>
    <t>RQM2-2021-TWSP-1752-103</t>
  </si>
  <si>
    <t>PQM2-2021-TWSP-1752-44</t>
  </si>
  <si>
    <t>RQM2-2021-TWSP-1752-104</t>
  </si>
  <si>
    <t>PQM2-2021-TWSP-1752-45</t>
  </si>
  <si>
    <t>RQM2-2021-TWSP-1752-105</t>
  </si>
  <si>
    <t>PQM2-2021-TWSP-1752-46</t>
  </si>
  <si>
    <t>RQM2-2021-TWSP-1752-106</t>
  </si>
  <si>
    <t>PQM2-2021-TWSP-1752-47</t>
  </si>
  <si>
    <t>RQM2-2021-TWSP-1752-107</t>
  </si>
  <si>
    <t>PQM2-2021-TWSP-1752-48</t>
  </si>
  <si>
    <t>RQM2-2021-TWSP-1752-108</t>
  </si>
  <si>
    <t>PQM2-2021-TWSP-1752-49</t>
  </si>
  <si>
    <t>RQM2-2021-TWSP-1752-109</t>
  </si>
  <si>
    <t>PQM2-2021-TWSP-1752-50</t>
  </si>
  <si>
    <t>RQM2-2021-TWSP-1752-110</t>
  </si>
  <si>
    <t>PQM2-2021-TWSP-1752-51</t>
  </si>
  <si>
    <t>RQM2-2021-TWSP-1752-111</t>
  </si>
  <si>
    <t>PQM2-2021-TWSP-1752-52</t>
  </si>
  <si>
    <t>RQM2-2021-TWSP-1752-112</t>
  </si>
  <si>
    <t>PQM2-2021-TWSP-1752-53</t>
  </si>
  <si>
    <t>RQM2-2021-TWSP-1752-113</t>
  </si>
  <si>
    <t>PQM2-2021-TWSP-1752-54</t>
  </si>
  <si>
    <t>RQM2-2021-TWSP-1752-114</t>
  </si>
  <si>
    <t>PQM2-2021-TWSP-1752-55</t>
  </si>
  <si>
    <t>RQM2-2021-TWSP-1752-115</t>
  </si>
  <si>
    <t>PQM2-2021-TWSP-1752-56</t>
  </si>
  <si>
    <t>RQM2-2021-TWSP-1752-116</t>
  </si>
  <si>
    <t>PQM2-2021-TWSP-1752-57</t>
  </si>
  <si>
    <t>RQM2-2021-TWSP-1752-117</t>
  </si>
  <si>
    <t>PQM2-2021-TWSP-1752-58</t>
  </si>
  <si>
    <t>RQM2-2021-TWSP-1752-118</t>
  </si>
  <si>
    <t>PQM2-2021-TWSP-1752-59</t>
  </si>
  <si>
    <t>RQM2-2021-TWSP-1752-119</t>
  </si>
  <si>
    <t>PQM2-2021-TWSP-1752-60</t>
  </si>
  <si>
    <t>RQM2-2021-TWSP-1752-120</t>
  </si>
  <si>
    <t>PQM2-2021-TWSP-1752-61</t>
  </si>
  <si>
    <t>RQM2-2021-TWSP-1752-121</t>
  </si>
  <si>
    <t>PQM2-2021-TWSP-1752-62</t>
  </si>
  <si>
    <t>RQM2-2021-TWSP-1752-122</t>
  </si>
  <si>
    <t>PQM2-2021-TWSP-1752-63</t>
  </si>
  <si>
    <t>RQM2-2021-TWSP-1752-123</t>
  </si>
  <si>
    <t>PQM2-2021-TWSP-1752-64</t>
  </si>
  <si>
    <t>RQM2-2021-TWSP-1752-124</t>
  </si>
  <si>
    <t>PQM2-2021-TWSP-1752-65</t>
  </si>
  <si>
    <t>RQM2-2021-TWSP-1752-125</t>
  </si>
  <si>
    <t>PQM2-2021-TWSP-1752-66</t>
  </si>
  <si>
    <t>RQM2-2021-TWSP-1752-126</t>
  </si>
  <si>
    <t>PQM2-2021-TWSP-1752-67</t>
  </si>
  <si>
    <t>RQM2-2021-TWSP-1752-127</t>
  </si>
  <si>
    <t>PQM2-2021-TWSP-1752-68</t>
  </si>
  <si>
    <t>RQM2-2021-TWSP-1752-128</t>
  </si>
  <si>
    <t>PQM2-2021-TWSP-1752-69</t>
  </si>
  <si>
    <t>RQM2-2021-TWSP-1752-129</t>
  </si>
  <si>
    <t>PQM2-2021-TWSP-1752-70</t>
  </si>
  <si>
    <t>RQM2-2021-TWSP-1752-130</t>
  </si>
  <si>
    <t>PQM2-2021-TWSP-1752-71</t>
  </si>
  <si>
    <t>RQM2-2021-TWSP-1752-131</t>
  </si>
  <si>
    <t>PQM2-2021-TWSP-1752-72</t>
  </si>
  <si>
    <t>RQM2-2021-TWSP-1752-132</t>
  </si>
  <si>
    <t>PQM2-2021-TWSP-1752-73</t>
  </si>
  <si>
    <t>RQM2-2021-TWSP-1752-133</t>
  </si>
  <si>
    <t>PQM2-2021-TWSP-1752-74</t>
  </si>
  <si>
    <t>RQM2-2021-TWSP-1752-134</t>
  </si>
  <si>
    <t>PQM2-2021-TWSP-1752-75</t>
  </si>
  <si>
    <t>RQM2-2021-TWSP-1752-135</t>
  </si>
  <si>
    <t>PQM2-2021-TWSP-1752-76</t>
  </si>
  <si>
    <t>RQM2-2021-TWSP-1752-136</t>
  </si>
  <si>
    <t>PQM2-2021-TWSP-1752-77</t>
  </si>
  <si>
    <t>RQM2-2021-TWSP-1752-137</t>
  </si>
  <si>
    <t>PQM2-2021-TWSP-1752-78</t>
  </si>
  <si>
    <t>RQM2-2021-TWSP-1752-138</t>
  </si>
  <si>
    <t>PQM2-2021-TWSP-1752-79</t>
  </si>
  <si>
    <t>RQM2-2021-TWSP-1752-139</t>
  </si>
  <si>
    <t>PQM2-2021-TWSP-1752-80</t>
  </si>
  <si>
    <t>RQM2-2021-TWSP-1752-140</t>
  </si>
  <si>
    <t>PQM2-2021-TWSP-1752-81</t>
  </si>
  <si>
    <t>RQM2-2021-TWSP-1752-141</t>
  </si>
  <si>
    <t>PQM2-2021-TWSP-1752-82</t>
  </si>
  <si>
    <t>RQM2-2021-TWSP-1752-142</t>
  </si>
  <si>
    <t>PQM2-2021-TWSP-1752-83</t>
  </si>
  <si>
    <t>RQM2-2021-TWSP-1752-143</t>
  </si>
  <si>
    <t>PQM2-2021-TWSP-1752-84</t>
  </si>
  <si>
    <t>RQM2-2021-TWSP-1752-144</t>
  </si>
  <si>
    <t>PQM2-2021-TWSP-1752-85</t>
  </si>
  <si>
    <t>RQM2-2021-TWSP-1752-145</t>
  </si>
  <si>
    <t>PQM2-2021-TWSP-1752-86</t>
  </si>
  <si>
    <t>RQM2-2021-TWSP-1752-146</t>
  </si>
  <si>
    <t>PQM2-2021-TWSP-1752-87</t>
  </si>
  <si>
    <t>RQM2-2021-TWSP-1752-147</t>
  </si>
  <si>
    <t>PQM2-2021-TWSP-1752-88</t>
  </si>
  <si>
    <t>RQM2-2021-TWSP-1752-148</t>
  </si>
  <si>
    <t>PQM2-2021-TWSP-1752-89</t>
  </si>
  <si>
    <t>RQM2-2021-TWSP-1752-149</t>
  </si>
  <si>
    <t>PQM2-2021-TWSP-1752-90</t>
  </si>
  <si>
    <t>RQM2-2021-TWSP-1752-150</t>
  </si>
  <si>
    <t>PQM2-2021-TWSP-1752-91</t>
  </si>
  <si>
    <t>RQM2-2021-TWSP-1752-151</t>
  </si>
  <si>
    <t>PQM2-2021-TWSP-1752-92</t>
  </si>
  <si>
    <t>RQM2-2021-TWSP-1752-152</t>
  </si>
  <si>
    <t>PQM2-2021-TWSP-1752-93</t>
  </si>
  <si>
    <t>RQM2-2021-TWSP-1752-153</t>
  </si>
  <si>
    <t>PQM2-2021-TWSP-1752-94</t>
  </si>
  <si>
    <t>RQM2-2021-TWSP-1752-154</t>
  </si>
  <si>
    <t>PQM2-2021-TWSP-1752-95</t>
  </si>
  <si>
    <t>RQM2-2021-TWSP-1752-155</t>
  </si>
  <si>
    <t>PQM2-2021-TWSP-1752-96</t>
  </si>
  <si>
    <t>RQM2-2021-TWSP-1752-156</t>
  </si>
  <si>
    <t>PQM2-2021-TWSP-1752-97</t>
  </si>
  <si>
    <t>RQM2-2021-TWSP-1752-157</t>
  </si>
  <si>
    <t>PQM2-2021-TWSP-1752-98</t>
  </si>
  <si>
    <t>RQM2-2021-TWSP-1752-158</t>
  </si>
  <si>
    <t>PQM2-2021-TWSP-1752-99</t>
  </si>
  <si>
    <t>RQM2-2021-TWSP-1752-159</t>
  </si>
  <si>
    <t>PQM2-2021-TWSP-1752-100</t>
  </si>
  <si>
    <t>RQM2-2021-TWSP-1752-160</t>
  </si>
  <si>
    <t>PQM2-2021-TWSP-1752-101</t>
  </si>
  <si>
    <t>RQM2-2021-TWSP-1752-161</t>
  </si>
  <si>
    <t>PQM2-2021-TWSP-1752-102</t>
  </si>
  <si>
    <t>RQM2-2021-TWSP-1752-162</t>
  </si>
  <si>
    <t>PQM2-2021-TWSP-1752-103</t>
  </si>
  <si>
    <t>RQM2-2021-TWSP-1752-163</t>
  </si>
  <si>
    <t>PQM2-2021-TWSP-1752-104</t>
  </si>
  <si>
    <t>RQM2-2021-TWSP-1752-164</t>
  </si>
  <si>
    <t>PQM2-2021-TWSP-1752-105</t>
  </si>
  <si>
    <t>RQM2-2021-TWSP-1752-165</t>
  </si>
  <si>
    <t>PQM2-2021-TWSP-1752-106</t>
  </si>
  <si>
    <t>RQM2-2021-TWSP-1752-166</t>
  </si>
  <si>
    <t>PQM2-2021-TWSP-1753-1</t>
  </si>
  <si>
    <t>RQM2-2021-TWSP-1753-167</t>
  </si>
  <si>
    <t>PQM2-2021-TWSP-1753-2</t>
  </si>
  <si>
    <t>RQM2-2021-TWSP-1753-168</t>
  </si>
  <si>
    <t>PQM2-2021-TWSP-1753-3</t>
  </si>
  <si>
    <t>RQM2-2021-TWSP-1753-169</t>
  </si>
  <si>
    <t>PQM2-2021-TWSP-1753-4</t>
  </si>
  <si>
    <t>RQM2-2021-TWSP-1753-170</t>
  </si>
  <si>
    <t>PQM2-2021-TWSP-1753-5</t>
  </si>
  <si>
    <t>RQM2-2021-TWSP-1753-171</t>
  </si>
  <si>
    <t>PQM2-2021-TWSP-1753-6</t>
  </si>
  <si>
    <t>RQM2-2021-TWSP-1753-172</t>
  </si>
  <si>
    <t>PQM2-2021-TWSP-1753-7</t>
  </si>
  <si>
    <t>RQM2-2021-TWSP-1753-173</t>
  </si>
  <si>
    <t>PQM2-2021-TWSP-1753-8</t>
  </si>
  <si>
    <t>RQM2-2021-TWSP-1753-174</t>
  </si>
  <si>
    <t>PQM2-2021-TWSP-1753-9</t>
  </si>
  <si>
    <t>RQM2-2021-TWSP-1753-175</t>
  </si>
  <si>
    <t>PQM2-2021-TWSP-1753-10</t>
  </si>
  <si>
    <t>RQM2-2021-TWSP-1753-176</t>
  </si>
  <si>
    <t>PQM2-2021-TWSP-1753-11</t>
  </si>
  <si>
    <t>RQM2-2021-TWSP-1753-177</t>
  </si>
  <si>
    <t>PQM2-2021-TWSP-1753-12</t>
  </si>
  <si>
    <t>RQM2-2021-TWSP-1753-178</t>
  </si>
  <si>
    <t>PQM2-2021-TWSP-1753-13</t>
  </si>
  <si>
    <t>RQM2-2021-TWSP-1753-179</t>
  </si>
  <si>
    <t>PQM2-2021-TWSP-1753-14</t>
  </si>
  <si>
    <t>RQM2-2021-TWSP-1753-180</t>
  </si>
  <si>
    <t>PQM2-2021-TWSP-1753-15</t>
  </si>
  <si>
    <t>RQM2-2021-TWSP-1753-181</t>
  </si>
  <si>
    <t>PQM2-2021-TWSP-1753-16</t>
  </si>
  <si>
    <t>RQM2-2021-TWSP-1753-182</t>
  </si>
  <si>
    <t>PQM2-2021-TWSP-1753-17</t>
  </si>
  <si>
    <t>RQM2-2021-TWSP-1753-183</t>
  </si>
  <si>
    <t>PQM2-2021-TWSP-1753-18</t>
  </si>
  <si>
    <t>RQM2-2021-TWSP-1753-184</t>
  </si>
  <si>
    <t>PQM2-2021-TWSP-1753-19</t>
  </si>
  <si>
    <t>RQM2-2021-TWSP-1753-185</t>
  </si>
  <si>
    <t>PQM2-2021-TWSP-1753-20</t>
  </si>
  <si>
    <t>RQM2-2021-TWSP-1753-186</t>
  </si>
  <si>
    <t>PQM2-2021-TWSP-1753-21</t>
  </si>
  <si>
    <t>RQM2-2021-TWSP-1753-187</t>
  </si>
  <si>
    <t>PQM2-2021-TWSP-1753-22</t>
  </si>
  <si>
    <t>RQM2-2021-TWSP-1753-188</t>
  </si>
  <si>
    <t>PQM2-2021-TWSP-1753-23</t>
  </si>
  <si>
    <t>RQM2-2021-TWSP-1753-189</t>
  </si>
  <si>
    <t>PQM2-2021-TWSP-1753-24</t>
  </si>
  <si>
    <t>RQM2-2021-TWSP-1753-190</t>
  </si>
  <si>
    <t>PQM2-2021-TWSP-1753-25</t>
  </si>
  <si>
    <t>RQM2-2021-TWSP-1753-191</t>
  </si>
  <si>
    <t>PQM2-2021-TWSP-1753-26</t>
  </si>
  <si>
    <t>RQM2-2021-TWSP-1753-192</t>
  </si>
  <si>
    <t>PQM2-2021-TWSP-1753-27</t>
  </si>
  <si>
    <t>RQM2-2021-TWSP-1753-193</t>
  </si>
  <si>
    <t>PQM2-2021-TWSP-1753-28</t>
  </si>
  <si>
    <t>RQM2-2021-TWSP-1753-194</t>
  </si>
  <si>
    <t>PQM2-2021-TWSP-1753-29</t>
  </si>
  <si>
    <t>RQM2-2021-TWSP-1753-195</t>
  </si>
  <si>
    <t>PQM2-2021-TWSP-1753-30</t>
  </si>
  <si>
    <t>RQM2-2021-TWSP-1753-196</t>
  </si>
  <si>
    <t>PQM2-2021-TWSP-1753-31</t>
  </si>
  <si>
    <t>RQM2-2021-TWSP-1753-197</t>
  </si>
  <si>
    <t>PQM2-2021-TWSP-1753-32</t>
  </si>
  <si>
    <t>RQM2-2021-TWSP-1753-198</t>
  </si>
  <si>
    <t>PQM2-2021-TWSP-1759-1</t>
  </si>
  <si>
    <t>RQM2-2021-TWSP-1759-199</t>
  </si>
  <si>
    <t>PQM2-2021-TWSP-1759-2</t>
  </si>
  <si>
    <t>RQM2-2021-TWSP-1759-200</t>
  </si>
  <si>
    <t>PQM2-2021-TWSP-1759-3</t>
  </si>
  <si>
    <t>RQM2-2021-TWSP-1759-201</t>
  </si>
  <si>
    <t>PQM2-2021-TWSP-1759-4</t>
  </si>
  <si>
    <t>RQM2-2021-TWSP-1759-202</t>
  </si>
  <si>
    <t>PQM2-2021-TWSP-1759-5</t>
  </si>
  <si>
    <t>RQM2-2021-TWSP-1759-203</t>
  </si>
  <si>
    <t>PQM2-2021-TWSP-1759-6</t>
  </si>
  <si>
    <t>RQM2-2021-TWSP-1759-204</t>
  </si>
  <si>
    <t>PQM2-2021-TWSP-1759-7</t>
  </si>
  <si>
    <t>RQM2-2021-TWSP-1759-205</t>
  </si>
  <si>
    <t>PQM2-2021-TWSP-1759-8</t>
  </si>
  <si>
    <t>RQM2-2021-TWSP-1759-206</t>
  </si>
  <si>
    <t>PQM2-2021-TWSP-1759-9</t>
  </si>
  <si>
    <t>RQM2-2021-TWSP-1759-207</t>
  </si>
  <si>
    <t>PQM2-2021-TWSP-1759-10</t>
  </si>
  <si>
    <t>RQM2-2021-TWSP-1759-208</t>
  </si>
  <si>
    <t>PQM2-2021-TWSP-1759-11</t>
  </si>
  <si>
    <t>RQM2-2021-TWSP-1759-209</t>
  </si>
  <si>
    <t>PQM2-2021-TWSP-1759-12</t>
  </si>
  <si>
    <t>RQM2-2021-TWSP-1759-210</t>
  </si>
  <si>
    <t>PQM2-2021-TWSP-1759-13</t>
  </si>
  <si>
    <t>RQM2-2021-TWSP-1759-211</t>
  </si>
  <si>
    <t>PQM2-2021-TWSP-1759-14</t>
  </si>
  <si>
    <t>RQM2-2021-TWSP-1759-212</t>
  </si>
  <si>
    <t>PQM2-2021-TWSP-1759-15</t>
  </si>
  <si>
    <t>RQM2-2021-TWSP-1759-213</t>
  </si>
  <si>
    <t>PQM2-2021-TWSP-1759-16</t>
  </si>
  <si>
    <t>RQM2-2021-TWSP-1759-214</t>
  </si>
  <si>
    <r>
      <t xml:space="preserve">Date:  </t>
    </r>
    <r>
      <rPr>
        <u/>
        <sz val="12"/>
        <color theme="1"/>
        <rFont val="Arial Narrow"/>
        <family val="2"/>
      </rPr>
      <t>April 12, 2021</t>
    </r>
  </si>
  <si>
    <t>RQM3-2021-TWSP-1753-1</t>
  </si>
  <si>
    <t>RQM3-2021-TWSP-1753-2</t>
  </si>
  <si>
    <t>RQM3-2021-TWSP-1753-3</t>
  </si>
  <si>
    <t>RQM3-2021-TWSP-1753-4</t>
  </si>
  <si>
    <t>RQM3-2021-TWSP-1753-5</t>
  </si>
  <si>
    <t>RQM3-2021-TWSP-1753-6</t>
  </si>
  <si>
    <t>RQM3-2021-TWSP-1753-7</t>
  </si>
  <si>
    <t>PQM3-2021-TWSP-1753-8</t>
  </si>
  <si>
    <t>RQM3-2021-TWSP-1753-8</t>
  </si>
  <si>
    <t>PQM3-2021-TWSP-1753-9</t>
  </si>
  <si>
    <t>RQM3-2021-TWSP-1753-9</t>
  </si>
  <si>
    <t>PQM3-2021-TWSP-1753-10</t>
  </si>
  <si>
    <t>RQM3-2021-TWSP-1753-10</t>
  </si>
  <si>
    <t>PQM3-2021-TWSP-1753-11</t>
  </si>
  <si>
    <t>RQM3-2021-TWSP-1753-11</t>
  </si>
  <si>
    <t>PQM3-2021-TWSP-1753-12</t>
  </si>
  <si>
    <t>RQM3-2021-TWSP-1753-12</t>
  </si>
  <si>
    <t>Asian Business Cabletow Cooperative Academy, Inc.</t>
  </si>
  <si>
    <t>Heavy Equipment Operation-On-Highway Dump Truck (Rigid) NC II</t>
  </si>
  <si>
    <t>Heavy Equipment Operation (Backhoe Loader) NC II</t>
  </si>
  <si>
    <t>PQM3-2021-TWSP-1753-13</t>
  </si>
  <si>
    <t>RQM3-2021-TWSP-1753-13</t>
  </si>
  <si>
    <t>PQM3-2021-TWSP-1753-14</t>
  </si>
  <si>
    <t>RQM3-2021-TWSP-1753-14</t>
  </si>
  <si>
    <t>PQM3-2021-TWSP-1753-15</t>
  </si>
  <si>
    <t>RQM3-2021-TWSP-1753-15</t>
  </si>
  <si>
    <t>PQM3-2021-TWSP-1753-16</t>
  </si>
  <si>
    <t>RQM3-2021-TWSP-1753-16</t>
  </si>
  <si>
    <t>PQM3-2021-TWSP-1753-17</t>
  </si>
  <si>
    <t>RQM3-2021-TWSP-1753-17</t>
  </si>
  <si>
    <t>PQM3-2021-TWSP-1753-18</t>
  </si>
  <si>
    <t>RQM3-2021-TWSP-1753-18</t>
  </si>
  <si>
    <t>PQM3-2021-TWSP-1753-19</t>
  </si>
  <si>
    <t>RQM3-2021-TWSP-1753-19</t>
  </si>
  <si>
    <t>PQM3-2021-TWSP-1753-20</t>
  </si>
  <si>
    <t>RQM3-2021-TWSP-1753-20</t>
  </si>
  <si>
    <t>PQM3-2021-TWSP-1753-21</t>
  </si>
  <si>
    <t>RQM3-2021-TWSP-1753-21</t>
  </si>
  <si>
    <r>
      <t xml:space="preserve">Date: </t>
    </r>
    <r>
      <rPr>
        <u/>
        <sz val="12"/>
        <color theme="1"/>
        <rFont val="Arial Narrow"/>
        <family val="2"/>
      </rPr>
      <t>March 15, 2021</t>
    </r>
  </si>
  <si>
    <t>1 PACMAN</t>
  </si>
  <si>
    <t>SGs From</t>
  </si>
  <si>
    <t>SGs To</t>
  </si>
  <si>
    <r>
      <t>Date:</t>
    </r>
    <r>
      <rPr>
        <u/>
        <sz val="12"/>
        <color theme="1"/>
        <rFont val="Arial Narrow"/>
        <family val="2"/>
      </rPr>
      <t xml:space="preserve">   April 27, 2021 </t>
    </r>
  </si>
  <si>
    <r>
      <t xml:space="preserve">RQM Number:  </t>
    </r>
    <r>
      <rPr>
        <u/>
        <sz val="12"/>
        <color theme="1"/>
        <rFont val="Arial"/>
        <family val="2"/>
      </rPr>
      <t>RQM4-2021-TWSP-17</t>
    </r>
  </si>
  <si>
    <t>PQM4-2021-TWSP-1751-1</t>
  </si>
  <si>
    <t>PQM4-2021-TWSP-1751-2</t>
  </si>
  <si>
    <t>PQM4-2021-TWSP-1751-3</t>
  </si>
  <si>
    <t>PQM4-2021-TWSP-1751-4</t>
  </si>
  <si>
    <t>Date: April 27, 2021</t>
  </si>
  <si>
    <t xml:space="preserve">Organic Agriculture Production NC II </t>
  </si>
  <si>
    <t>RQM4-2021-TWSP-1751-1</t>
  </si>
  <si>
    <t>RQM4-2021-TWSP-1751-2</t>
  </si>
  <si>
    <t>RQM4-2021-TWSP-1751-3</t>
  </si>
  <si>
    <t>RQM4-2021-TWSP-1751-4</t>
  </si>
  <si>
    <t>Remaining RO</t>
  </si>
  <si>
    <r>
      <t xml:space="preserve">RQM Number:  </t>
    </r>
    <r>
      <rPr>
        <u/>
        <sz val="12"/>
        <color theme="1"/>
        <rFont val="Arial"/>
        <family val="2"/>
      </rPr>
      <t>RQM5-2021-TWSP-17</t>
    </r>
  </si>
  <si>
    <t>PQM5-2021-TWSP-1752-1</t>
  </si>
  <si>
    <t>RQM5-2021-TWSP-1752-1</t>
  </si>
  <si>
    <t>PQM5-2021-TWSP-1752-2</t>
  </si>
  <si>
    <t>RQM5-2021-TWSP-1752-2</t>
  </si>
  <si>
    <t>PQM5-2021-TWSP-1752-3</t>
  </si>
  <si>
    <t>RQM5-2021-TWSP-1752-3</t>
  </si>
  <si>
    <t>PQM5-2021-TWSP-1752-4</t>
  </si>
  <si>
    <t>RQM5-2021-TWSP-1752-4</t>
  </si>
  <si>
    <t>Date: April 30, 2021</t>
  </si>
  <si>
    <t>BCRV Tech-Voc, Inc.</t>
  </si>
  <si>
    <t>Marinduque Technical and Vocational Institute Inc.</t>
  </si>
  <si>
    <t>Marinduque Manpower and Trade Skills Institute Inc.</t>
  </si>
  <si>
    <t>Mogpog International Culinary School Inc.</t>
  </si>
  <si>
    <t>Santa Cruz Institute (Marinduque) Inc.</t>
  </si>
  <si>
    <t>Marinduque Technical Training Center Inc.</t>
  </si>
  <si>
    <t>AGREA Agricultural Communities International Foundation Inc.</t>
  </si>
  <si>
    <t>DMDC Farm</t>
  </si>
  <si>
    <t>Aquarian Training and Review Center Inc.</t>
  </si>
  <si>
    <t>Regalia's Learning and Trainining Center, Inc.</t>
  </si>
  <si>
    <t>Aspire Agritech Academy, Inc.</t>
  </si>
  <si>
    <t xml:space="preserve">Agricultural Crops Production NCII     </t>
  </si>
  <si>
    <t>Arrowhead Vocational and Training Institute, Inc.</t>
  </si>
  <si>
    <t>Citadel Training Center Inc.</t>
  </si>
  <si>
    <t>Erhard Systems Technological Institute</t>
  </si>
  <si>
    <t>Lucky 8 Technical Skills &amp; Training Center Inc.</t>
  </si>
  <si>
    <t>Montfort Academy, Inc. (Lonos, Romblon)</t>
  </si>
  <si>
    <t>Montfort Academy, Inc, Odiongan</t>
  </si>
  <si>
    <t>Powerhouse Training Center, Incorporated, Odiongan</t>
  </si>
  <si>
    <t>Romblon Technical Training Center Inc.</t>
  </si>
  <si>
    <t>Saint Augustine Institute of New Technology-Romblon Inc.</t>
  </si>
  <si>
    <t>Skills Int'l. Training &amp; Assessment Institute, Inc.</t>
  </si>
  <si>
    <t>Technical Academy of Skills &amp; Knowledge, Inc.</t>
  </si>
  <si>
    <t>Capt. Lawrence A. Cooper Technical College, Inc.</t>
  </si>
  <si>
    <t>Caregiver International Network Inc.</t>
  </si>
  <si>
    <t xml:space="preserve">I-Net Asia Technological School, Inc. </t>
  </si>
  <si>
    <t>Bookkeeping NC II</t>
  </si>
  <si>
    <t>Maculbo Eco Farm</t>
  </si>
  <si>
    <t>Mamburao Integrated Farm</t>
  </si>
  <si>
    <t>Mindoro School of Technology, Inc.</t>
  </si>
  <si>
    <t>Electronics Products Assembly and Servicing
NC II</t>
  </si>
  <si>
    <t>SMJ Training and Assessment Center Inc.</t>
  </si>
  <si>
    <t>Date: May 17, 2021</t>
  </si>
  <si>
    <t>ABSOLUTE HEALTH CARE INSTITUTE - CALAPAN, MINDORO INC.</t>
  </si>
  <si>
    <t>Housekeeping NCII</t>
  </si>
  <si>
    <t>ACMCL COLLEGE - VICTORIA</t>
  </si>
  <si>
    <t>ASIAN CAREER AND SKILLS ENHANCEMENT TRAINING CENTER INC.</t>
  </si>
  <si>
    <t>AMA Computer Learning Center of Calapan, Oriental Mindoro Inc.</t>
  </si>
  <si>
    <t>ARCHIPELAGO PHILIPPINE SEAFARERS TRAINING INSTITUTE INC.</t>
  </si>
  <si>
    <t>ADVANCED SKILLS TRAINING AND EDUCATION SERVICES, INC.</t>
  </si>
  <si>
    <t>ATI-MIMAROPA DEMO FARM</t>
  </si>
  <si>
    <t>BACO TECHNICAL VOCATIONAL SCHOOL</t>
  </si>
  <si>
    <t>BACO COMMUNITY COLLEGE</t>
  </si>
  <si>
    <t>BULALACAO TECHNICAL AND VOCATIONAL COLLEGE</t>
  </si>
  <si>
    <t>CAPELLA ARTS TECHNICAL AND VOCATIONAL INSTITUTE INC.</t>
  </si>
  <si>
    <t>DANIELLA ROSE ASHLIE INSTITUTE OF SCIENCE AND TECHNOLOGY, (DIST) INC.</t>
  </si>
  <si>
    <t>DIVINE WORD COLLEGE OF CALAPAN</t>
  </si>
  <si>
    <t>FIRST ASIAN COGNIZANCE EXECUTIVE TRAINING INSTITUTE (FACET INSTITUTE) CORP.</t>
  </si>
  <si>
    <t>GABUTERO ORGANIC FARM</t>
  </si>
  <si>
    <t>GELACIO I. YASON FARM FOUNDATION-FAMILY FARM SCHOOL, INC</t>
  </si>
  <si>
    <t>GLORIA INSTITUTE OF SCIENCE AND TECHNOLOGY, INC.</t>
  </si>
  <si>
    <t>GURUZ SKILLS TRAINING AND DEVELOPMENT INSTITUTE, INC.</t>
  </si>
  <si>
    <t>Scaffolding Works (Supported Type Scaffold) NC II</t>
  </si>
  <si>
    <t>JOHN PAUL COLLEGE CORP.</t>
  </si>
  <si>
    <t>KLM EUREKA TECHNICAL COLLEGE INC.</t>
  </si>
  <si>
    <t>LANGUAGE SKILLS INSTITUTE OF ORIENTAL MINDORO</t>
  </si>
  <si>
    <t>MARY HELP OF CHRISTIANS SCHOOL (MINDORO), INC.</t>
  </si>
  <si>
    <t>MID-EASTERN SCHOOL OF ARTS AND TRADES (MSAT), INC.</t>
  </si>
  <si>
    <t>MINA DE ORO INSTITUTE OF SCIENCE AND TECHNOLOGY - VICTORIA</t>
  </si>
  <si>
    <t>MINDORO MERCHANT MARINE SCHOOL INC.</t>
  </si>
  <si>
    <t>Ship's Catering Services  NC I</t>
  </si>
  <si>
    <t>MINDORO TECHNOLOGICAL TRAINING CENTER, INC.</t>
  </si>
  <si>
    <t>MWTESTA TECHNICAL SKILLS TRAINING CENTER CORPORATION</t>
  </si>
  <si>
    <t>NAUJAN TECHNICAL COLLEGE</t>
  </si>
  <si>
    <t>PARADIGM COLLEGES OF SCIENCE AND TECHNOLOGY INC.</t>
  </si>
  <si>
    <t>PINAMALAYAN MARITIME FOUNDATION AND TECHNOLOGICAL COLEGE, INC.</t>
  </si>
  <si>
    <t>Pinamalayan School of Science and Technology (PSST) Inc.</t>
  </si>
  <si>
    <t>Probaton Institute of Science and Technology, Inc</t>
  </si>
  <si>
    <t>ROXAS COMMUNITY COLLEGE</t>
  </si>
  <si>
    <t>ST. MARK ARTS AND TRAINING INSTITUTE INC.</t>
  </si>
  <si>
    <t>SOUTHWESTERN COLLEGE OF MARITIME, BUSINESS &amp; TECHNOLOGY, INC.</t>
  </si>
  <si>
    <t>ST. ANTHONY COLLEGE-CALAPAN CITY, INC.</t>
  </si>
  <si>
    <t>ST. JOHN SKILLS TRADE CENTER/ INSTITUTE INC.</t>
  </si>
  <si>
    <t>SUPER M SCHOOL OF SCIENCE AND TECHNOLOGY (SMSST), INC.</t>
  </si>
  <si>
    <t>SUZARA INSTITUTE OF TECHNOLOGY, INC.</t>
  </si>
  <si>
    <t>Tamaraw Contact Solution Training Center Inc.</t>
  </si>
  <si>
    <t>WCL PHARMA TRAINING AND ASSESSMENT CENTER CORP.</t>
  </si>
  <si>
    <t>Apicius Culinary Arts and Hotel Management Inc.</t>
  </si>
  <si>
    <t>Northern Palawan Technological Institute Inc.</t>
  </si>
  <si>
    <t>Technical Development Center and Career Enhancement Inc.</t>
  </si>
  <si>
    <t>Fernandez Organic Vegetable Farm</t>
  </si>
  <si>
    <t>Laura Vicuna Foundation - Palawan</t>
  </si>
  <si>
    <t>Aloha House, Inc.</t>
  </si>
  <si>
    <t>FARMTEACH, INC.</t>
  </si>
  <si>
    <t>Narra Polytechnic Institute of Technology Inc.</t>
  </si>
  <si>
    <t>Adventist Hospital-Palawan, Inc. doing business under the name and style of Palawan Adventist Technical -Vocational Institute</t>
  </si>
  <si>
    <t>Southern Palawan College, Inc.</t>
  </si>
  <si>
    <t>ASEA Greens Farm</t>
  </si>
  <si>
    <t>Dos Four Dos Farm</t>
  </si>
  <si>
    <t>Puerto Princesa School of Science and Technology, Inc.</t>
  </si>
  <si>
    <t>Provincial Training Center - Romblon</t>
  </si>
  <si>
    <t>Approved/For Approval</t>
  </si>
  <si>
    <t>Allocation</t>
  </si>
  <si>
    <t xml:space="preserve"> Amount</t>
  </si>
  <si>
    <t>Sub-Total</t>
  </si>
  <si>
    <t>Grand Total</t>
  </si>
  <si>
    <t>2021 Training for Work Scholarship Program (TWSP)</t>
  </si>
  <si>
    <t>2021CACW - CO Allocation</t>
  </si>
  <si>
    <t>FY 2020 TRAINING FOR WORK SCHOLARSHIP PROGRAM (TWSP)</t>
  </si>
  <si>
    <r>
      <t xml:space="preserve">RQM Number:  </t>
    </r>
    <r>
      <rPr>
        <u/>
        <sz val="12"/>
        <color theme="1"/>
        <rFont val="Arial"/>
        <family val="2"/>
      </rPr>
      <t>RQM38-2020-TWSP-17</t>
    </r>
  </si>
  <si>
    <t>PQM38-2020-TWSP-1759-1</t>
  </si>
  <si>
    <t>RQM38-2020-TWSP-1759-1</t>
  </si>
  <si>
    <t>PQM38-2020-TWSP-1759-2</t>
  </si>
  <si>
    <t>RQM38-2020-TWSP-1759-2</t>
  </si>
  <si>
    <t>PQM38-2020-TWSP-1759-3</t>
  </si>
  <si>
    <t>RQM38-2020-TWSP-1759-3</t>
  </si>
  <si>
    <t>PQM38-2020-TWSP-1759-4</t>
  </si>
  <si>
    <t>RQM38-2020-TWSP-1759-4</t>
  </si>
  <si>
    <t>PQM38-2020-TWSP-1759-5</t>
  </si>
  <si>
    <t>RQM38-2020-TWSP-1759-5</t>
  </si>
  <si>
    <t>PQM38-2020-TWSP-1759-6</t>
  </si>
  <si>
    <t>RQM38-2020-TWSP-1759-6</t>
  </si>
  <si>
    <t>PQM38-2020-TWSP-1759-7</t>
  </si>
  <si>
    <t>RQM38-2020-TWSP-1759-7</t>
  </si>
  <si>
    <t>PQM38-2020-TWSP-1759-8</t>
  </si>
  <si>
    <t>RQM38-2020-TWSP-1759-8</t>
  </si>
  <si>
    <t>PQM38-2020-TWSP-1759-9</t>
  </si>
  <si>
    <t>RQM38-2020-TWSP-1759-9</t>
  </si>
  <si>
    <t>PQM38-2020-TWSP-1759-10</t>
  </si>
  <si>
    <t>RQM38-2020-TWSP-1759-10</t>
  </si>
  <si>
    <t>PQM38-2020-TWSP-1759-11</t>
  </si>
  <si>
    <t>RQM38-2020-TWSP-1759-11</t>
  </si>
  <si>
    <t>PQM38-2020-TWSP-1759-12</t>
  </si>
  <si>
    <t>RQM38-2020-TWSP-1759-12</t>
  </si>
  <si>
    <t>PQM38-2020-TWSP-1759-13</t>
  </si>
  <si>
    <t>RQM38-2020-TWSP-1759-13</t>
  </si>
  <si>
    <t>PQM38-2020-TWSP-1759-14</t>
  </si>
  <si>
    <t>RQM38-2020-TWSP-1759-14</t>
  </si>
  <si>
    <t>PQM38-2020-TWSP-1759-15</t>
  </si>
  <si>
    <t>RQM38-2020-TWSP-1759-15</t>
  </si>
  <si>
    <t>PQM38-2020-TWSP-1759-16</t>
  </si>
  <si>
    <t>RQM38-2020-TWSP-1759-16</t>
  </si>
  <si>
    <t>PQM38-2020-TWSP-1759-17</t>
  </si>
  <si>
    <t>RQM38-2020-TWSP-1759-17</t>
  </si>
  <si>
    <t>PQM38-2020-TWSP-1759-18</t>
  </si>
  <si>
    <t>RQM38-2020-TWSP-1759-18</t>
  </si>
  <si>
    <t>PQM38-2020-TWSP-1759-19</t>
  </si>
  <si>
    <t>RQM38-2020-TWSP-1759-19</t>
  </si>
  <si>
    <t>PQM38-2020-TWSP-1759-20</t>
  </si>
  <si>
    <t>RQM38-2020-TWSP-1759-20</t>
  </si>
  <si>
    <t>PQM38-2020-TWSP-1759-21</t>
  </si>
  <si>
    <t>RQM38-2020-TWSP-1759-21</t>
  </si>
  <si>
    <t>PQM38-2020-TWSP-1759-22</t>
  </si>
  <si>
    <t>RQM38-2020-TWSP-1759-22</t>
  </si>
  <si>
    <t>PQM38-2020-TWSP-1759-23</t>
  </si>
  <si>
    <t>RQM38-2020-TWSP-1759-23</t>
  </si>
  <si>
    <t>PQM38-2020-TWSP-1759-24</t>
  </si>
  <si>
    <t>RQM38-2020-TWSP-1759-24</t>
  </si>
  <si>
    <t>PQM38-2020-TWSP-1759-25</t>
  </si>
  <si>
    <t>RQM38-2020-TWSP-1759-25</t>
  </si>
  <si>
    <t>PQM38-2020-TWSP-1759-26</t>
  </si>
  <si>
    <t>RQM38-2020-TWSP-1759-26</t>
  </si>
  <si>
    <t>PQM38-2020-TWSP-1759-27</t>
  </si>
  <si>
    <t>RQM38-2020-TWSP-1759-27</t>
  </si>
  <si>
    <t>PQM38-2020-TWSP-1759-28</t>
  </si>
  <si>
    <t>RQM38-2020-TWSP-1759-28</t>
  </si>
  <si>
    <t>PQM38-2020-TWSP-1759-29</t>
  </si>
  <si>
    <t>RQM38-2020-TWSP-1759-29</t>
  </si>
  <si>
    <t>2020 Continuing CO Allocation (Private TVIs)</t>
  </si>
  <si>
    <t>2021 RO Allocation</t>
  </si>
  <si>
    <t>2021 CO Allocation (TTIs)</t>
  </si>
  <si>
    <t>2021 Senatorial Insertions/PL - CO Allocation</t>
  </si>
  <si>
    <t xml:space="preserve">2020 Continuing CO Allocation </t>
  </si>
  <si>
    <t>CO-Additional</t>
  </si>
  <si>
    <t>A Teacher PL, Magdalo PL &amp; CO Additional</t>
  </si>
  <si>
    <t>Remarks 1</t>
  </si>
  <si>
    <t>Remarks 2</t>
  </si>
  <si>
    <t>Approved</t>
  </si>
  <si>
    <t>Approved /for approval</t>
  </si>
  <si>
    <t>As of May 26,  2021</t>
  </si>
  <si>
    <t>Date: May 25, 2021</t>
  </si>
  <si>
    <r>
      <t xml:space="preserve">RQM Number:  </t>
    </r>
    <r>
      <rPr>
        <u/>
        <sz val="12"/>
        <color theme="1"/>
        <rFont val="Arial"/>
        <family val="2"/>
      </rPr>
      <t>RQM34-2020-TWSP-17</t>
    </r>
  </si>
  <si>
    <t>RQM34-2020-TWSP-1740-1</t>
  </si>
  <si>
    <t>PQM34-2020-TWSP-1740-1</t>
  </si>
  <si>
    <t>PQM34-2020-TWSP-1740-2</t>
  </si>
  <si>
    <t>RQM34-2020-TWSP-1740-2</t>
  </si>
  <si>
    <t>PQM34-2020-TWSP-1740-3</t>
  </si>
  <si>
    <t>RQM34-2020-TWSP-1740-3</t>
  </si>
  <si>
    <t>PQM34-2020-TWSP-1740-4</t>
  </si>
  <si>
    <t>RQM34-2020-TWSP-1740-4</t>
  </si>
  <si>
    <t>PQM34-2020-TWSP-1740-5</t>
  </si>
  <si>
    <t>RQM34-2020-TWSP-1740-5</t>
  </si>
  <si>
    <t>PQM34-2020-TWSP-1740-6</t>
  </si>
  <si>
    <t>RQM34-2020-TWSP-1740-6</t>
  </si>
  <si>
    <t>PQM34-2020-TWSP-1740-7</t>
  </si>
  <si>
    <t>RQM34-2020-TWSP-1740-7</t>
  </si>
  <si>
    <t>PQM34-2020-TWSP-1740-8</t>
  </si>
  <si>
    <t>RQM34-2020-TWSP-1740-8</t>
  </si>
  <si>
    <t>PQM34-2020-TWSP-1740-9</t>
  </si>
  <si>
    <t>RQM34-2020-TWSP-1740-9</t>
  </si>
  <si>
    <t>PQM34-2020-TWSP-1740-10</t>
  </si>
  <si>
    <t>RQM34-2020-TWSP-1740-10</t>
  </si>
  <si>
    <t>PQM34-2020-TWSP-1740-11</t>
  </si>
  <si>
    <t>RQM34-2020-TWSP-1740-11</t>
  </si>
  <si>
    <t>PQM34-2020-TWSP-1740-12</t>
  </si>
  <si>
    <t>RQM34-2020-TWSP-1740-12</t>
  </si>
  <si>
    <t>PQM34-2020-TWSP-1740-13</t>
  </si>
  <si>
    <t>RQM34-2020-TWSP-1740-13</t>
  </si>
  <si>
    <t>PQM34-2020-TWSP-1740-14</t>
  </si>
  <si>
    <t>RQM34-2020-TWSP-1740-14</t>
  </si>
  <si>
    <t>PQM34-2020-TWSP-1740-15</t>
  </si>
  <si>
    <t>RQM34-2020-TWSP-1740-15</t>
  </si>
  <si>
    <t>PQM34-2020-TWSP-1740-16</t>
  </si>
  <si>
    <t>RQM34-2020-TWSP-1740-16</t>
  </si>
  <si>
    <t>PQM34-2020-TWSP-1740-17</t>
  </si>
  <si>
    <t>RQM34-2020-TWSP-1740-17</t>
  </si>
  <si>
    <t>PQM34-2020-TWSP-1740-18</t>
  </si>
  <si>
    <t>RQM34-2020-TWSP-1740-18</t>
  </si>
  <si>
    <t>PQM34-2020-TWSP-1740-19</t>
  </si>
  <si>
    <t>RQM34-2020-TWSP-1740-19</t>
  </si>
  <si>
    <t>PQM34-2020-TWSP-1740-20</t>
  </si>
  <si>
    <t>RQM34-2020-TWSP-1740-20</t>
  </si>
  <si>
    <t>PQM34-2020-TWSP-1740-21</t>
  </si>
  <si>
    <t>RQM34-2020-TWSP-1740-21</t>
  </si>
  <si>
    <t>PQM34-2020-TWSP-1740-22</t>
  </si>
  <si>
    <t>RQM34-2020-TWSP-1740-22</t>
  </si>
  <si>
    <t>PQM34-2020-TWSP-1740-23</t>
  </si>
  <si>
    <t>RQM34-2020-TWSP-1740-23</t>
  </si>
  <si>
    <t>PQM34-2020-TWSP-1740-24</t>
  </si>
  <si>
    <t>RQM34-2020-TWSP-1740-24</t>
  </si>
  <si>
    <t>PQM34-2020-TWSP-1740-25</t>
  </si>
  <si>
    <t>RQM34-2020-TWSP-1740-25</t>
  </si>
  <si>
    <t>PQM34-2020-TWSP-1740-26</t>
  </si>
  <si>
    <t>RQM34-2020-TWSP-1740-26</t>
  </si>
  <si>
    <t>PQM34-2020-TWSP-1740-27</t>
  </si>
  <si>
    <t>RQM34-2020-TWSP-1740-27</t>
  </si>
  <si>
    <t>PQM34-2020-TWSP-1740-28</t>
  </si>
  <si>
    <t>RQM34-2020-TWSP-1740-28</t>
  </si>
  <si>
    <t>PQM34-2020-TWSP-1740-29</t>
  </si>
  <si>
    <t>RQM34-2020-TWSP-1740-29</t>
  </si>
  <si>
    <t>PQM34-2020-TWSP-1740-30</t>
  </si>
  <si>
    <t>RQM34-2020-TWSP-1740-30</t>
  </si>
  <si>
    <t>PQM34-2020-TWSP-1740-31</t>
  </si>
  <si>
    <t>RQM34-2020-TWSP-1740-31</t>
  </si>
  <si>
    <t>PQM34-2020-TWSP-1740-32</t>
  </si>
  <si>
    <t>RQM34-2020-TWSP-1740-32</t>
  </si>
  <si>
    <t>PQM34-2020-TWSP-1740-33</t>
  </si>
  <si>
    <t>RQM34-2020-TWSP-1740-33</t>
  </si>
  <si>
    <t>PQM34-2020-TWSP-1740-34</t>
  </si>
  <si>
    <t>RQM34-2020-TWSP-1740-34</t>
  </si>
  <si>
    <t>PQM34-2020-TWSP-1740-35</t>
  </si>
  <si>
    <t>RQM34-2020-TWSP-1740-35</t>
  </si>
  <si>
    <t>PQM34-2020-TWSP-1740-36</t>
  </si>
  <si>
    <t>RQM34-2020-TWSP-1740-36</t>
  </si>
  <si>
    <t>PQM34-2020-TWSP-1740-37</t>
  </si>
  <si>
    <t>RQM34-2020-TWSP-1740-37</t>
  </si>
  <si>
    <t>PQM34-2020-TWSP-1740-38</t>
  </si>
  <si>
    <t>RQM34-2020-TWSP-1740-38</t>
  </si>
  <si>
    <t>PQM34-2020-TWSP-1740-39</t>
  </si>
  <si>
    <t>RQM34-2020-TWSP-1740-39</t>
  </si>
  <si>
    <t>PQM34-2020-TWSP-1740-40</t>
  </si>
  <si>
    <t>RQM34-2020-TWSP-1740-40</t>
  </si>
  <si>
    <t>PQM34-2020-TWSP-1740-41</t>
  </si>
  <si>
    <t>RQM34-2020-TWSP-1740-41</t>
  </si>
  <si>
    <t>PQM34-2020-TWSP-1740-42</t>
  </si>
  <si>
    <t>RQM34-2020-TWSP-1740-42</t>
  </si>
  <si>
    <t>PQM34-2020-TWSP-1740-43</t>
  </si>
  <si>
    <t>RQM34-2020-TWSP-1740-43</t>
  </si>
  <si>
    <t>PQM34-2020-TWSP-1740-44</t>
  </si>
  <si>
    <t>RQM34-2020-TWSP-1740-44</t>
  </si>
  <si>
    <r>
      <t xml:space="preserve">RQM Number:  </t>
    </r>
    <r>
      <rPr>
        <u/>
        <sz val="12"/>
        <color theme="1"/>
        <rFont val="Arial"/>
        <family val="2"/>
      </rPr>
      <t>RQM35-2020-TWSP-17</t>
    </r>
  </si>
  <si>
    <t>PQM35-2020-TWSP-1751-1</t>
  </si>
  <si>
    <t>RQM35-2020-TWSP-1751-1</t>
  </si>
  <si>
    <t>PQM35-2020-TWSP-1751-2</t>
  </si>
  <si>
    <t>RQM35-2020-TWSP-1751-2</t>
  </si>
  <si>
    <t>PQM35-2020-TWSP-1751-3</t>
  </si>
  <si>
    <t>RQM35-2020-TWSP-1751-3</t>
  </si>
  <si>
    <t>PQM35-2020-TWSP-1751-4</t>
  </si>
  <si>
    <t>RQM35-2020-TWSP-1751-4</t>
  </si>
  <si>
    <t>PQM35-2020-TWSP-1751-5</t>
  </si>
  <si>
    <t>RQM35-2020-TWSP-1751-5</t>
  </si>
  <si>
    <t>PQM35-2020-TWSP-1751-6</t>
  </si>
  <si>
    <t>RQM35-2020-TWSP-1751-6</t>
  </si>
  <si>
    <t>PQM35-2020-TWSP-1751-7</t>
  </si>
  <si>
    <t>RQM35-2020-TWSP-1751-7</t>
  </si>
  <si>
    <t>PQM35-2020-TWSP-1751-8</t>
  </si>
  <si>
    <t>RQM35-2020-TWSP-1751-8</t>
  </si>
  <si>
    <t>PQM35-2020-TWSP-1751-9</t>
  </si>
  <si>
    <t>RQM35-2020-TWSP-1751-9</t>
  </si>
  <si>
    <t>PQM35-2020-TWSP-1751-10</t>
  </si>
  <si>
    <t>RQM35-2020-TWSP-1751-10</t>
  </si>
  <si>
    <t>PQM35-2020-TWSP-1751-11</t>
  </si>
  <si>
    <t>RQM35-2020-TWSP-1751-11</t>
  </si>
  <si>
    <t>PQM35-2020-TWSP-1751-12</t>
  </si>
  <si>
    <t>RQM35-2020-TWSP-1751-12</t>
  </si>
  <si>
    <t>PQM35-2020-TWSP-1751-13</t>
  </si>
  <si>
    <t>RQM35-2020-TWSP-1751-13</t>
  </si>
  <si>
    <t>PQM35-2020-TWSP-1751-14</t>
  </si>
  <si>
    <t>RQM35-2020-TWSP-1751-14</t>
  </si>
  <si>
    <t>PQM35-2020-TWSP-1751-15</t>
  </si>
  <si>
    <t>RQM35-2020-TWSP-1751-15</t>
  </si>
  <si>
    <t>PQM35-2020-TWSP-1751-16</t>
  </si>
  <si>
    <t>RQM35-2020-TWSP-1751-16</t>
  </si>
  <si>
    <t>PQM35-2020-TWSP-1751-17</t>
  </si>
  <si>
    <t>RQM35-2020-TWSP-1751-17</t>
  </si>
  <si>
    <t>PQM35-2020-TWSP-1751-18</t>
  </si>
  <si>
    <t>RQM35-2020-TWSP-1751-18</t>
  </si>
  <si>
    <t>PQM35-2020-TWSP-1751-19</t>
  </si>
  <si>
    <t>RQM35-2020-TWSP-1751-19</t>
  </si>
  <si>
    <t>PQM35-2020-TWSP-1751-20</t>
  </si>
  <si>
    <t>RQM35-2020-TWSP-1751-20</t>
  </si>
  <si>
    <t>PQM35-2020-TWSP-1751-21</t>
  </si>
  <si>
    <t>RQM35-2020-TWSP-1751-21</t>
  </si>
  <si>
    <t>PQM35-2020-TWSP-1751-22</t>
  </si>
  <si>
    <t>RQM35-2020-TWSP-1751-22</t>
  </si>
  <si>
    <t>PQM35-2020-TWSP-1751-23</t>
  </si>
  <si>
    <t>RQM35-2020-TWSP-1751-23</t>
  </si>
  <si>
    <t>PQM35-2020-TWSP-1751-24</t>
  </si>
  <si>
    <t>RQM35-2020-TWSP-1751-24</t>
  </si>
  <si>
    <t>PQM35-2020-TWSP-1751-25</t>
  </si>
  <si>
    <t>RQM35-2020-TWSP-1751-25</t>
  </si>
  <si>
    <t>PQM35-2020-TWSP-1751-26</t>
  </si>
  <si>
    <t>RQM35-2020-TWSP-1751-26</t>
  </si>
  <si>
    <t>PQM35-2020-TWSP-1751-27</t>
  </si>
  <si>
    <t>RQM35-2020-TWSP-1751-27</t>
  </si>
  <si>
    <r>
      <t xml:space="preserve">RQM Number:  </t>
    </r>
    <r>
      <rPr>
        <u/>
        <sz val="12"/>
        <color theme="1"/>
        <rFont val="Arial"/>
        <family val="2"/>
      </rPr>
      <t>RQM36-2020-TWSP-17</t>
    </r>
  </si>
  <si>
    <t>PQM36-2020-TWSP-1752-1</t>
  </si>
  <si>
    <t>RQM36-2020-TWSP-1752-1</t>
  </si>
  <si>
    <t>PQM36-2020-TWSP-1752-2</t>
  </si>
  <si>
    <t>RQM36-2020-TWSP-1752-2</t>
  </si>
  <si>
    <t>PQM36-2020-TWSP-1752-3</t>
  </si>
  <si>
    <t>RQM36-2020-TWSP-1752-3</t>
  </si>
  <si>
    <t>PQM36-2020-TWSP-1752-4</t>
  </si>
  <si>
    <t>RQM36-2020-TWSP-1752-4</t>
  </si>
  <si>
    <t>PQM36-2020-TWSP-1752-5</t>
  </si>
  <si>
    <t>RQM36-2020-TWSP-1752-5</t>
  </si>
  <si>
    <t>PQM36-2020-TWSP-1752-6</t>
  </si>
  <si>
    <t>RQM36-2020-TWSP-1752-6</t>
  </si>
  <si>
    <t>PQM36-2020-TWSP-1752-7</t>
  </si>
  <si>
    <t>RQM36-2020-TWSP-1752-7</t>
  </si>
  <si>
    <t>PQM36-2020-TWSP-1752-8</t>
  </si>
  <si>
    <t>RQM36-2020-TWSP-1752-8</t>
  </si>
  <si>
    <t>PQM36-2020-TWSP-1752-9</t>
  </si>
  <si>
    <t>RQM36-2020-TWSP-1752-9</t>
  </si>
  <si>
    <t>PQM36-2020-TWSP-1752-10</t>
  </si>
  <si>
    <t>RQM36-2020-TWSP-1752-10</t>
  </si>
  <si>
    <t>PQM36-2020-TWSP-1752-11</t>
  </si>
  <si>
    <t>RQM36-2020-TWSP-1752-11</t>
  </si>
  <si>
    <t>PQM36-2020-TWSP-1752-12</t>
  </si>
  <si>
    <t>RQM36-2020-TWSP-1752-12</t>
  </si>
  <si>
    <t>PQM36-2020-TWSP-1752-13</t>
  </si>
  <si>
    <t>RQM36-2020-TWSP-1752-13</t>
  </si>
  <si>
    <t>PQM36-2020-TWSP-1752-14</t>
  </si>
  <si>
    <t>RQM36-2020-TWSP-1752-14</t>
  </si>
  <si>
    <t>PQM36-2020-TWSP-1752-15</t>
  </si>
  <si>
    <t>RQM36-2020-TWSP-1752-15</t>
  </si>
  <si>
    <t>PQM36-2020-TWSP-1752-16</t>
  </si>
  <si>
    <t>RQM36-2020-TWSP-1752-16</t>
  </si>
  <si>
    <t>PQM36-2020-TWSP-1752-17</t>
  </si>
  <si>
    <t>RQM36-2020-TWSP-1752-17</t>
  </si>
  <si>
    <t>PQM36-2020-TWSP-1752-18</t>
  </si>
  <si>
    <t>RQM36-2020-TWSP-1752-18</t>
  </si>
  <si>
    <t>PQM36-2020-TWSP-1752-19</t>
  </si>
  <si>
    <t>RQM36-2020-TWSP-1752-19</t>
  </si>
  <si>
    <t>PQM36-2020-TWSP-1752-20</t>
  </si>
  <si>
    <t>RQM36-2020-TWSP-1752-20</t>
  </si>
  <si>
    <t>PQM36-2020-TWSP-1752-21</t>
  </si>
  <si>
    <t>RQM36-2020-TWSP-1752-21</t>
  </si>
  <si>
    <t>PQM36-2020-TWSP-1752-22</t>
  </si>
  <si>
    <t>RQM36-2020-TWSP-1752-22</t>
  </si>
  <si>
    <t>PQM36-2020-TWSP-1752-23</t>
  </si>
  <si>
    <t>RQM36-2020-TWSP-1752-23</t>
  </si>
  <si>
    <t>PQM36-2020-TWSP-1752-24</t>
  </si>
  <si>
    <t>RQM36-2020-TWSP-1752-24</t>
  </si>
  <si>
    <t>PQM36-2020-TWSP-1752-25</t>
  </si>
  <si>
    <t>RQM36-2020-TWSP-1752-25</t>
  </si>
  <si>
    <t>PQM36-2020-TWSP-1752-26</t>
  </si>
  <si>
    <t>RQM36-2020-TWSP-1752-26</t>
  </si>
  <si>
    <t>PQM36-2020-TWSP-1752-27</t>
  </si>
  <si>
    <t>RQM36-2020-TWSP-1752-27</t>
  </si>
  <si>
    <t>PQM36-2020-TWSP-1752-28</t>
  </si>
  <si>
    <t>RQM36-2020-TWSP-1752-28</t>
  </si>
  <si>
    <t>PQM36-2020-TWSP-1752-29</t>
  </si>
  <si>
    <t>RQM36-2020-TWSP-1752-29</t>
  </si>
  <si>
    <t>PQM36-2020-TWSP-1752-30</t>
  </si>
  <si>
    <t>RQM36-2020-TWSP-1752-30</t>
  </si>
  <si>
    <t>PQM36-2020-TWSP-1752-31</t>
  </si>
  <si>
    <t>RQM36-2020-TWSP-1752-31</t>
  </si>
  <si>
    <t>PQM36-2020-TWSP-1752-32</t>
  </si>
  <si>
    <t>RQM36-2020-TWSP-1752-32</t>
  </si>
  <si>
    <t>PQM36-2020-TWSP-1752-33</t>
  </si>
  <si>
    <t>RQM36-2020-TWSP-1752-33</t>
  </si>
  <si>
    <t>PQM36-2020-TWSP-1752-34</t>
  </si>
  <si>
    <t>RQM36-2020-TWSP-1752-34</t>
  </si>
  <si>
    <t>PQM36-2020-TWSP-1752-35</t>
  </si>
  <si>
    <t>RQM36-2020-TWSP-1752-35</t>
  </si>
  <si>
    <t>PQM36-2020-TWSP-1752-36</t>
  </si>
  <si>
    <t>RQM36-2020-TWSP-1752-36</t>
  </si>
  <si>
    <t>PQM36-2020-TWSP-1752-37</t>
  </si>
  <si>
    <t>RQM36-2020-TWSP-1752-37</t>
  </si>
  <si>
    <t>PQM36-2020-TWSP-1752-38</t>
  </si>
  <si>
    <t>RQM36-2020-TWSP-1752-38</t>
  </si>
  <si>
    <t>PQM36-2020-TWSP-1752-39</t>
  </si>
  <si>
    <t>RQM36-2020-TWSP-1752-39</t>
  </si>
  <si>
    <t>PQM36-2020-TWSP-1752-40</t>
  </si>
  <si>
    <t>RQM36-2020-TWSP-1752-40</t>
  </si>
  <si>
    <t>PQM36-2020-TWSP-1752-41</t>
  </si>
  <si>
    <t>RQM36-2020-TWSP-1752-41</t>
  </si>
  <si>
    <t>PQM36-2020-TWSP-1752-42</t>
  </si>
  <si>
    <t>RQM36-2020-TWSP-1752-42</t>
  </si>
  <si>
    <t>PQM36-2020-TWSP-1752-43</t>
  </si>
  <si>
    <t>RQM36-2020-TWSP-1752-43</t>
  </si>
  <si>
    <t>PQM36-2020-TWSP-1752-44</t>
  </si>
  <si>
    <t>RQM36-2020-TWSP-1752-44</t>
  </si>
  <si>
    <t>PQM36-2020-TWSP-1752-45</t>
  </si>
  <si>
    <t>RQM36-2020-TWSP-1752-45</t>
  </si>
  <si>
    <t>PQM36-2020-TWSP-1752-46</t>
  </si>
  <si>
    <t>RQM36-2020-TWSP-1752-46</t>
  </si>
  <si>
    <t>PQM36-2020-TWSP-1752-47</t>
  </si>
  <si>
    <t>RQM36-2020-TWSP-1752-47</t>
  </si>
  <si>
    <t>PQM36-2020-TWSP-1752-48</t>
  </si>
  <si>
    <t>RQM36-2020-TWSP-1752-48</t>
  </si>
  <si>
    <t>PQM36-2020-TWSP-1752-49</t>
  </si>
  <si>
    <t>RQM36-2020-TWSP-1752-49</t>
  </si>
  <si>
    <t>PQM36-2020-TWSP-1752-50</t>
  </si>
  <si>
    <t>RQM36-2020-TWSP-1752-50</t>
  </si>
  <si>
    <t>PQM36-2020-TWSP-1752-51</t>
  </si>
  <si>
    <t>RQM36-2020-TWSP-1752-51</t>
  </si>
  <si>
    <t>PQM36-2020-TWSP-1752-52</t>
  </si>
  <si>
    <t>RQM36-2020-TWSP-1752-52</t>
  </si>
  <si>
    <t>PQM36-2020-TWSP-1752-53</t>
  </si>
  <si>
    <t>RQM36-2020-TWSP-1752-53</t>
  </si>
  <si>
    <t>PQM36-2020-TWSP-1752-54</t>
  </si>
  <si>
    <t>RQM36-2020-TWSP-1752-54</t>
  </si>
  <si>
    <t>PQM36-2020-TWSP-1752-55</t>
  </si>
  <si>
    <t>RQM36-2020-TWSP-1752-55</t>
  </si>
  <si>
    <t>PQM36-2020-TWSP-1752-56</t>
  </si>
  <si>
    <t>RQM36-2020-TWSP-1752-56</t>
  </si>
  <si>
    <t>PQM36-2020-TWSP-1752-57</t>
  </si>
  <si>
    <t>RQM36-2020-TWSP-1752-57</t>
  </si>
  <si>
    <t>PQM36-2020-TWSP-1752-58</t>
  </si>
  <si>
    <t>RQM36-2020-TWSP-1752-58</t>
  </si>
  <si>
    <t>PQM36-2020-TWSP-1752-59</t>
  </si>
  <si>
    <t>RQM36-2020-TWSP-1752-59</t>
  </si>
  <si>
    <t>PQM36-2020-TWSP-1752-60</t>
  </si>
  <si>
    <t>RQM36-2020-TWSP-1752-60</t>
  </si>
  <si>
    <t>PQM36-2020-TWSP-1752-61</t>
  </si>
  <si>
    <t>RQM36-2020-TWSP-1752-61</t>
  </si>
  <si>
    <t>PQM36-2020-TWSP-1752-62</t>
  </si>
  <si>
    <t>RQM36-2020-TWSP-1752-62</t>
  </si>
  <si>
    <t>PQM36-2020-TWSP-1752-63</t>
  </si>
  <si>
    <t>RQM36-2020-TWSP-1752-63</t>
  </si>
  <si>
    <t>PQM36-2020-TWSP-1752-64</t>
  </si>
  <si>
    <t>RQM36-2020-TWSP-1752-64</t>
  </si>
  <si>
    <t>PQM36-2020-TWSP-1752-65</t>
  </si>
  <si>
    <t>RQM36-2020-TWSP-1752-65</t>
  </si>
  <si>
    <t>PQM36-2020-TWSP-1752-66</t>
  </si>
  <si>
    <t>RQM36-2020-TWSP-1752-66</t>
  </si>
  <si>
    <t>PQM36-2020-TWSP-1752-67</t>
  </si>
  <si>
    <t>RQM36-2020-TWSP-1752-67</t>
  </si>
  <si>
    <t>PQM36-2020-TWSP-1752-68</t>
  </si>
  <si>
    <t>RQM36-2020-TWSP-1752-68</t>
  </si>
  <si>
    <t>PQM36-2020-TWSP-1752-69</t>
  </si>
  <si>
    <t>RQM36-2020-TWSP-1752-69</t>
  </si>
  <si>
    <t>PQM36-2020-TWSP-1752-70</t>
  </si>
  <si>
    <t>RQM36-2020-TWSP-1752-70</t>
  </si>
  <si>
    <t>PQM36-2020-TWSP-1752-71</t>
  </si>
  <si>
    <t>RQM36-2020-TWSP-1752-71</t>
  </si>
  <si>
    <t>PQM36-2020-TWSP-1752-72</t>
  </si>
  <si>
    <t>RQM36-2020-TWSP-1752-72</t>
  </si>
  <si>
    <r>
      <t xml:space="preserve">RQM Number:  </t>
    </r>
    <r>
      <rPr>
        <u/>
        <sz val="12"/>
        <color theme="1"/>
        <rFont val="Arial"/>
        <family val="2"/>
      </rPr>
      <t>RQM37-2020-TWSP-17</t>
    </r>
  </si>
  <si>
    <t>PQM37-2020-TWSP-1753-1</t>
  </si>
  <si>
    <t>RQM37-2020-TWSP-1753-1</t>
  </si>
  <si>
    <t>PQM37-2020-TWSP-1753-2</t>
  </si>
  <si>
    <t>RQM37-2020-TWSP-1753-2</t>
  </si>
  <si>
    <t>PQM37-2020-TWSP-1753-3</t>
  </si>
  <si>
    <t>RQM37-2020-TWSP-1753-3</t>
  </si>
  <si>
    <t>PQM37-2020-TWSP-1753-4</t>
  </si>
  <si>
    <t>RQM37-2020-TWSP-1753-4</t>
  </si>
  <si>
    <t>PQM37-2020-TWSP-1753-5</t>
  </si>
  <si>
    <t>RQM37-2020-TWSP-1753-5</t>
  </si>
  <si>
    <t>PQM37-2020-TWSP-1753-6</t>
  </si>
  <si>
    <t>RQM37-2020-TWSP-1753-6</t>
  </si>
  <si>
    <t>PQM37-2020-TWSP-1753-7</t>
  </si>
  <si>
    <t>RQM37-2020-TWSP-1753-7</t>
  </si>
  <si>
    <t>PQM37-2020-TWSP-1753-8</t>
  </si>
  <si>
    <t>RQM37-2020-TWSP-1753-8</t>
  </si>
  <si>
    <t>PQM37-2020-TWSP-1753-9</t>
  </si>
  <si>
    <t>RQM37-2020-TWSP-1753-9</t>
  </si>
  <si>
    <t>PQM37-2020-TWSP-1753-10</t>
  </si>
  <si>
    <t>RQM37-2020-TWSP-1753-10</t>
  </si>
  <si>
    <t>PQM37-2020-TWSP-1753-11</t>
  </si>
  <si>
    <t>RQM37-2020-TWSP-1753-11</t>
  </si>
  <si>
    <t>PQM37-2020-TWSP-1753-12</t>
  </si>
  <si>
    <t>RQM37-2020-TWSP-1753-12</t>
  </si>
  <si>
    <t>PQM37-2020-TWSP-1753-13</t>
  </si>
  <si>
    <t>RQM37-2020-TWSP-1753-13</t>
  </si>
  <si>
    <t>PQM37-2020-TWSP-1753-14</t>
  </si>
  <si>
    <t>RQM37-2020-TWSP-1753-14</t>
  </si>
  <si>
    <t>PQM37-2020-TWSP-1753-15</t>
  </si>
  <si>
    <t>RQM37-2020-TWSP-1753-15</t>
  </si>
  <si>
    <t>PQM37-2020-TWSP-1753-16</t>
  </si>
  <si>
    <t>RQM37-2020-TWSP-1753-16</t>
  </si>
  <si>
    <t>PQM37-2020-TWSP-1753-17</t>
  </si>
  <si>
    <t>RQM37-2020-TWSP-1753-17</t>
  </si>
  <si>
    <t>PQM37-2020-TWSP-1753-18</t>
  </si>
  <si>
    <t>RQM37-2020-TWSP-1753-18</t>
  </si>
  <si>
    <t>TOTAL 2021 TWSP Fund Allocation</t>
  </si>
  <si>
    <t xml:space="preserve">TOTAL 2020 Continuing  Approporation </t>
  </si>
  <si>
    <t>TOTAL</t>
  </si>
  <si>
    <t>Provincial Training Center - Occidental Mindoro</t>
  </si>
  <si>
    <t>Provincial Training Center - Oriental Mindoro</t>
  </si>
  <si>
    <t xml:space="preserve">Province </t>
  </si>
  <si>
    <t>TTIs/PTCs</t>
  </si>
  <si>
    <t>TVIs TWSP</t>
  </si>
  <si>
    <t>TVIs PESFA</t>
  </si>
  <si>
    <t>TVIs Diploma</t>
  </si>
  <si>
    <t>TVIs RESP</t>
  </si>
  <si>
    <r>
      <t xml:space="preserve">TVIs STEP </t>
    </r>
    <r>
      <rPr>
        <b/>
        <sz val="7"/>
        <color theme="1"/>
        <rFont val="Arial"/>
        <family val="2"/>
      </rPr>
      <t>(exclusive of toolkits and admin cost)</t>
    </r>
  </si>
  <si>
    <t>Total for Pivate TVIs</t>
  </si>
  <si>
    <t>All for TTIs/PTCs 2021</t>
  </si>
  <si>
    <t>Private TVIs</t>
  </si>
  <si>
    <t xml:space="preserve">Events Management Services NC III  </t>
  </si>
  <si>
    <t>Web Development II</t>
  </si>
  <si>
    <t>DJMV FARM</t>
  </si>
  <si>
    <t>International Advanced Technology Education Center (Computer College) Socorro Oriental Mindoro Campus Inc.</t>
  </si>
  <si>
    <t>Multi Source Global Network Inc. doing business under the name and style of ISEARCH PLUS</t>
  </si>
  <si>
    <t>Prince of Peace College, Inc.</t>
  </si>
  <si>
    <t>ROMMCO Agritech College (RACE) Inc.</t>
  </si>
  <si>
    <r>
      <t xml:space="preserve">RQM Number:  </t>
    </r>
    <r>
      <rPr>
        <u/>
        <sz val="12"/>
        <color theme="1"/>
        <rFont val="Arial"/>
        <family val="2"/>
      </rPr>
      <t>RQM6-2021-TWSP-17</t>
    </r>
  </si>
  <si>
    <t>Jesus the Divine Son Academy, Inc.</t>
  </si>
  <si>
    <t xml:space="preserve">Cookery NC II </t>
  </si>
  <si>
    <t>Puerto Princesa School of  Science and Technology, Inc.</t>
  </si>
  <si>
    <t>Electrical Installation  and Maintenance NC II</t>
  </si>
  <si>
    <t>Eve's Agri Farm</t>
  </si>
  <si>
    <t>Frontliners Skills Training &amp; Review Center Inc.</t>
  </si>
  <si>
    <t>Date: June 3, 2021</t>
  </si>
  <si>
    <t>TVIs TWSP Additional</t>
  </si>
  <si>
    <t>Organic
Agriculture Production NC II</t>
  </si>
  <si>
    <t>Mindoro Technical Vocational Skills Training Center , Inc.</t>
  </si>
  <si>
    <r>
      <t xml:space="preserve">RQM Number:  </t>
    </r>
    <r>
      <rPr>
        <u/>
        <sz val="12"/>
        <color theme="1"/>
        <rFont val="Arial"/>
        <family val="2"/>
      </rPr>
      <t>RQM7-2021-TWSP-17</t>
    </r>
  </si>
  <si>
    <t>PQM7-2021-TWSP-1751-1</t>
  </si>
  <si>
    <t>RQM7-2021-TWSP-1751-1</t>
  </si>
  <si>
    <t>PQM7-2021-TWSP-1751-2</t>
  </si>
  <si>
    <t>RQM7-2021-TWSP-1751-2</t>
  </si>
  <si>
    <t>PQM7-2021-TWSP-1751-3</t>
  </si>
  <si>
    <t>RQM7-2021-TWSP-1751-3</t>
  </si>
  <si>
    <t>PQM7-2021-TWSP-1751-4</t>
  </si>
  <si>
    <t>RQM7-2021-TWSP-1751-4</t>
  </si>
  <si>
    <t>PQM7-2021-TWSP-1751-5</t>
  </si>
  <si>
    <t>RQM7-2021-TWSP-1751-5</t>
  </si>
  <si>
    <t>PQM7-2021-TWSP-1751-6</t>
  </si>
  <si>
    <t>RQM7-2021-TWSP-1751-6</t>
  </si>
  <si>
    <t>PQM7-2021-TWSP-1751-7</t>
  </si>
  <si>
    <t>RQM7-2021-TWSP-1751-7</t>
  </si>
  <si>
    <t>PQM7-2021-TWSP-1751-8</t>
  </si>
  <si>
    <t>RQM7-2021-TWSP-1751-8</t>
  </si>
  <si>
    <t>PQM7-2021-TWSP-1751-9</t>
  </si>
  <si>
    <t>RQM7-2021-TWSP-1751-9</t>
  </si>
  <si>
    <t>PQM7-2021-TWSP-1751-10</t>
  </si>
  <si>
    <t>RQM7-2021-TWSP-1751-10</t>
  </si>
  <si>
    <t>PQM7-2021-TWSP-1751-11</t>
  </si>
  <si>
    <t>RQM7-2021-TWSP-1751-11</t>
  </si>
  <si>
    <t>PQM7-2021-TWSP-1751-12</t>
  </si>
  <si>
    <t>RQM7-2021-TWSP-1751-12</t>
  </si>
  <si>
    <t>PQM7-2021-TWSP-1751-13</t>
  </si>
  <si>
    <t>RQM7-2021-TWSP-1751-13</t>
  </si>
  <si>
    <t>PQM7-2021-TWSP-1751-14</t>
  </si>
  <si>
    <t>RQM7-2021-TWSP-1751-14</t>
  </si>
  <si>
    <t>PQM7-2021-TWSP-1751-15</t>
  </si>
  <si>
    <t>RQM7-2021-TWSP-1751-15</t>
  </si>
  <si>
    <t>PQM7-2021-TWSP-1751-16</t>
  </si>
  <si>
    <t>RQM7-2021-TWSP-1751-16</t>
  </si>
  <si>
    <t>PQM7-2021-TWSP-1751-17</t>
  </si>
  <si>
    <t>RQM7-2021-TWSP-1751-17</t>
  </si>
  <si>
    <t>PQM7-2021-TWSP-1751-18</t>
  </si>
  <si>
    <t>RQM7-2021-TWSP-1751-18</t>
  </si>
  <si>
    <t>PQM7-2021-TWSP-1751-19</t>
  </si>
  <si>
    <t>RQM7-2021-TWSP-1751-19</t>
  </si>
  <si>
    <t>PQM7-2021-TWSP-1751-20</t>
  </si>
  <si>
    <t>RQM7-2021-TWSP-1751-20</t>
  </si>
  <si>
    <t>PQM7-2021-TWSP-1751-21</t>
  </si>
  <si>
    <t>RQM7-2021-TWSP-1751-21</t>
  </si>
  <si>
    <t>PQM7-2021-TWSP-1751-22</t>
  </si>
  <si>
    <t>RQM7-2021-TWSP-1751-22</t>
  </si>
  <si>
    <t>PQM7-2021-TWSP-1751-23</t>
  </si>
  <si>
    <t>RQM7-2021-TWSP-1751-23</t>
  </si>
  <si>
    <t>PQM7-2021-TWSP-1751-24</t>
  </si>
  <si>
    <t>RQM7-2021-TWSP-1751-24</t>
  </si>
  <si>
    <t>PQM7-2021-TWSP-1751-25</t>
  </si>
  <si>
    <t>RQM7-2021-TWSP-1751-25</t>
  </si>
  <si>
    <t>PQM7-2021-TWSP-1751-26</t>
  </si>
  <si>
    <t>RQM7-2021-TWSP-1751-26</t>
  </si>
  <si>
    <t>PQM7-2021-TWSP-1751-27</t>
  </si>
  <si>
    <t>RQM7-2021-TWSP-1751-27</t>
  </si>
  <si>
    <t>PQM7-2021-TWSP-1751-28</t>
  </si>
  <si>
    <t>RQM7-2021-TWSP-1751-28</t>
  </si>
  <si>
    <r>
      <t xml:space="preserve">RQM Number:  </t>
    </r>
    <r>
      <rPr>
        <u/>
        <sz val="12"/>
        <color theme="1"/>
        <rFont val="Arial"/>
        <family val="2"/>
      </rPr>
      <t>RQM8-2021-TWSP-17</t>
    </r>
  </si>
  <si>
    <t>PQM8-2021-TWSP-1752-1</t>
  </si>
  <si>
    <t>RQM8-2021-TWSP-1752-1</t>
  </si>
  <si>
    <t>PQM8-2021-TWSP-1752-2</t>
  </si>
  <si>
    <t>RQM8-2021-TWSP-1752-2</t>
  </si>
  <si>
    <t>PQM8-2021-TWSP-1752-3</t>
  </si>
  <si>
    <t>RQM8-2021-TWSP-1752-3</t>
  </si>
  <si>
    <t>PQM8-2021-TWSP-1752-4</t>
  </si>
  <si>
    <t>RQM8-2021-TWSP-1752-4</t>
  </si>
  <si>
    <t>PQM8-2021-TWSP-1752-5</t>
  </si>
  <si>
    <t>RQM8-2021-TWSP-1752-5</t>
  </si>
  <si>
    <t>PQM8-2021-TWSP-1752-6</t>
  </si>
  <si>
    <t>RQM8-2021-TWSP-1752-6</t>
  </si>
  <si>
    <t>PQM8-2021-TWSP-1752-7</t>
  </si>
  <si>
    <t>RQM8-2021-TWSP-1752-7</t>
  </si>
  <si>
    <t>PQM8-2021-TWSP-1752-8</t>
  </si>
  <si>
    <t>RQM8-2021-TWSP-1752-8</t>
  </si>
  <si>
    <t>Produce Organic Agriculture Fertilizer (leading to Organic Agriculture Production NC II)</t>
  </si>
  <si>
    <t>Raise Organic Chicken (leading to Organic Agriculture Production NC II)</t>
  </si>
  <si>
    <t>PQM8-2021-TWSP-1752-9</t>
  </si>
  <si>
    <t>RQM8-2021-TWSP-1752-9</t>
  </si>
  <si>
    <t>Assembly of Solar Nightlight and Post Lamp</t>
  </si>
  <si>
    <t>PQM8-2021-TWSP-1752-10</t>
  </si>
  <si>
    <t>RQM8-2021-TWSP-1752-10</t>
  </si>
  <si>
    <t>PQM8-2021-TWSP-1752-11</t>
  </si>
  <si>
    <t>RQM8-2021-TWSP-1752-11</t>
  </si>
  <si>
    <t>PQM8-2021-TWSP-1752-12</t>
  </si>
  <si>
    <t>RQM8-2021-TWSP-1752-12</t>
  </si>
  <si>
    <t>PQM8-2021-TWSP-1752-13</t>
  </si>
  <si>
    <t>RQM8-2021-TWSP-1752-13</t>
  </si>
  <si>
    <t>Service Motorcyle/Small Engine Systems (leading to Motorcycle/Small Engine Servicing NC II)</t>
  </si>
  <si>
    <t>PQM8-2021-TWSP-1752-14</t>
  </si>
  <si>
    <t>RQM8-2021-TWSP-1752-14</t>
  </si>
  <si>
    <t>PQM8-2021-TWSP-1752-15</t>
  </si>
  <si>
    <t>RQM8-2021-TWSP-1752-15</t>
  </si>
  <si>
    <t>PQM8-2021-TWSP-1752-16</t>
  </si>
  <si>
    <t>RQM8-2021-TWSP-1752-16</t>
  </si>
  <si>
    <t>PQM8-2021-TWSP-1752-17</t>
  </si>
  <si>
    <t>RQM8-2021-TWSP-1752-17</t>
  </si>
  <si>
    <t>PQM8-2021-TWSP-1752-18</t>
  </si>
  <si>
    <t>RQM8-2021-TWSP-1752-18</t>
  </si>
  <si>
    <t>PQM8-2021-TWSP-1752-19</t>
  </si>
  <si>
    <t>RQM8-2021-TWSP-1752-19</t>
  </si>
  <si>
    <t>PQM8-2021-TWSP-1752-20</t>
  </si>
  <si>
    <t>RQM8-2021-TWSP-1752-20</t>
  </si>
  <si>
    <t>PQM8-2021-TWSP-1752-21</t>
  </si>
  <si>
    <t>RQM8-2021-TWSP-1752-21</t>
  </si>
  <si>
    <t>PQM8-2021-TWSP-1752-22</t>
  </si>
  <si>
    <t>RQM8-2021-TWSP-1752-22</t>
  </si>
  <si>
    <t>RIVB-ORM-001-2021 (Project BENLI)</t>
  </si>
  <si>
    <t>RIVB-ORM-003-2021 (Project SULIT)</t>
  </si>
  <si>
    <t>RIVB-ORM-004-2021 (Project SICAP)</t>
  </si>
  <si>
    <t>RIVB-ORM-005-2021 (Project AKAY-Gloria)</t>
  </si>
  <si>
    <t>RIVB-ORM-002-2021 (Project AKAY-Bulalacao)</t>
  </si>
  <si>
    <t>RIVB-ORM-006-2021 (Project KASAMA KA)</t>
  </si>
  <si>
    <t>RIVB-ORM-007-2021 (Project SAGIP)</t>
  </si>
  <si>
    <t>Cong. Legarda - rqm 5</t>
  </si>
  <si>
    <t>1PACMAN - RQM 3</t>
  </si>
  <si>
    <t>2021 Private QMs</t>
  </si>
  <si>
    <t xml:space="preserve">   PTC Ormin</t>
  </si>
  <si>
    <t>2020 PRLEC - CO Allocation - Continuing Appro</t>
  </si>
  <si>
    <t>2021 PRLEC Prop</t>
  </si>
  <si>
    <r>
      <t xml:space="preserve">RQM Number:  </t>
    </r>
    <r>
      <rPr>
        <u/>
        <sz val="12"/>
        <color theme="1"/>
        <rFont val="Arial"/>
        <family val="2"/>
      </rPr>
      <t>RQM9-2021-TWSP-17</t>
    </r>
  </si>
  <si>
    <t>PQM9-2021-TWSP-1759-1</t>
  </si>
  <si>
    <t>RQM9-2021-TWSP-1759-1</t>
  </si>
  <si>
    <t>PQM9-2021-TWSP-1759-2</t>
  </si>
  <si>
    <t>RQM9-2021-TWSP-1759-2</t>
  </si>
  <si>
    <t>PQM9-2021-TWSP-1759-3</t>
  </si>
  <si>
    <t>RQM9-2021-TWSP-1759-3</t>
  </si>
  <si>
    <t>PQM9-2021-TWSP-1759-4</t>
  </si>
  <si>
    <t>RQM9-2021-TWSP-1759-4</t>
  </si>
  <si>
    <t>PQM9-2021-TWSP-1759-5</t>
  </si>
  <si>
    <t>RQM9-2021-TWSP-1759-5</t>
  </si>
  <si>
    <t>PQM9-2021-TWSP-1759-6</t>
  </si>
  <si>
    <t>RQM9-2021-TWSP-1759-6</t>
  </si>
  <si>
    <t>PQM9-2021-TWSP-1759-7</t>
  </si>
  <si>
    <t>RQM9-2021-TWSP-1759-7</t>
  </si>
  <si>
    <t>PQM9-2021-TWSP-1759-8</t>
  </si>
  <si>
    <t>RQM9-2021-TWSP-1759-8</t>
  </si>
  <si>
    <t xml:space="preserve">RIV-B-PAL-001-2021 </t>
  </si>
  <si>
    <t>Process Food by Sugar Concentration (leading to Food Processing NC II)</t>
  </si>
  <si>
    <t xml:space="preserve">RIV-B-PAL-002-2021 </t>
  </si>
  <si>
    <t xml:space="preserve">RIV-B-PAL-003-2021 </t>
  </si>
  <si>
    <t xml:space="preserve">RIV-B-PAL-004-2021 </t>
  </si>
  <si>
    <t xml:space="preserve">RIV-B-PAL-005-2021 </t>
  </si>
  <si>
    <t xml:space="preserve">RIV-B-PAL-006-2021 </t>
  </si>
  <si>
    <t>Date: June 21, 2021</t>
  </si>
  <si>
    <t>PQM6-2021-TWSP-1753-1</t>
  </si>
  <si>
    <t>RQM6-2021-TWSP-1753-1</t>
  </si>
  <si>
    <t>PQM6-2021-TWSP-1753-2</t>
  </si>
  <si>
    <t>RQM6-2021-TWSP-1753-2</t>
  </si>
  <si>
    <t>PQM6-2021-TWSP-1753-3</t>
  </si>
  <si>
    <t>RQM6-2021-TWSP-1753-3</t>
  </si>
  <si>
    <t>PQM6-2021-TWSP-1753-4</t>
  </si>
  <si>
    <t>RQM6-2021-TWSP-1753-4</t>
  </si>
  <si>
    <t>PQM6-2021-TWSP-1753-5</t>
  </si>
  <si>
    <t>RQM6-2021-TWSP-1753-5</t>
  </si>
  <si>
    <t>PQM6-2021-TWSP-1753-6</t>
  </si>
  <si>
    <t>RQM6-2021-TWSP-1753-6</t>
  </si>
  <si>
    <t>PQM6-2021-TWSP-1753-7</t>
  </si>
  <si>
    <t>RQM6-2021-TWSP-1753-7</t>
  </si>
  <si>
    <t>PQM6-2021-TWSP-1753-8</t>
  </si>
  <si>
    <t>RQM6-2021-TWSP-1753-8</t>
  </si>
  <si>
    <t>PQM6-2021-TWSP-1753-9</t>
  </si>
  <si>
    <t>RQM6-2021-TWSP-1753-9</t>
  </si>
  <si>
    <t>PQM6-2021-TWSP-1753-10</t>
  </si>
  <si>
    <t>RQM6-2021-TWSP-1753-10</t>
  </si>
  <si>
    <t>PQM6-2021-TWSP-1753-11</t>
  </si>
  <si>
    <t>RQM6-2021-TWSP-1753-11</t>
  </si>
  <si>
    <t>PQM6-2021-TWSP-1753-12</t>
  </si>
  <si>
    <t>RQM6-2021-TWSP-1753-12</t>
  </si>
  <si>
    <r>
      <t xml:space="preserve">RQM Number:  </t>
    </r>
    <r>
      <rPr>
        <u/>
        <sz val="12"/>
        <color theme="1"/>
        <rFont val="Arial"/>
        <family val="2"/>
      </rPr>
      <t>RQM10-2021-TWSP-17</t>
    </r>
  </si>
  <si>
    <t>PQM10-2021-TWSP-1752-1</t>
  </si>
  <si>
    <t>RQM10-2021-TWSP-1752-1</t>
  </si>
  <si>
    <t>PQM10-2021-TWSP-1752-2</t>
  </si>
  <si>
    <t>RQM10-2021-TWSP-1752-2</t>
  </si>
  <si>
    <t>PQM10-2021-TWSP-1752-3</t>
  </si>
  <si>
    <t>RQM10-2021-TWSP-1752-3</t>
  </si>
  <si>
    <t>PQM10-2021-TWSP-1752-4</t>
  </si>
  <si>
    <t>RQM10-2021-TWSP-1752-4</t>
  </si>
  <si>
    <t>PQM10-2021-TWSP-1752-5</t>
  </si>
  <si>
    <t>RQM10-2021-TWSP-1752-5</t>
  </si>
  <si>
    <t>PQM10-2021-TWSP-1752-6</t>
  </si>
  <si>
    <t>RQM10-2021-TWSP-1752-6</t>
  </si>
  <si>
    <t>PQM10-2021-TWSP-1752-7</t>
  </si>
  <si>
    <t>RQM10-2021-TWSP-1752-7</t>
  </si>
  <si>
    <t>PQM10-2021-TWSP-1752-8</t>
  </si>
  <si>
    <t>RQM10-2021-TWSP-1752-8</t>
  </si>
  <si>
    <t>PQM10-2021-TWSP-1752-9</t>
  </si>
  <si>
    <t>RQM10-2021-TWSP-1752-9</t>
  </si>
  <si>
    <t>PQM10-2021-TWSP-1752-10</t>
  </si>
  <si>
    <t>RQM10-2021-TWSP-1752-10</t>
  </si>
  <si>
    <t>PQM10-2021-TWSP-1752-11</t>
  </si>
  <si>
    <t>RQM10-2021-TWSP-1752-11</t>
  </si>
  <si>
    <t>PQM10-2021-TWSP-1752-12</t>
  </si>
  <si>
    <t>RQM10-2021-TWSP-1752-12</t>
  </si>
  <si>
    <t>PQM10-2021-TWSP-1752-13</t>
  </si>
  <si>
    <t>RQM10-2021-TWSP-1752-13</t>
  </si>
  <si>
    <t>PQM10-2021-TWSP-1752-14</t>
  </si>
  <si>
    <t>RQM10-2021-TWSP-1752-14</t>
  </si>
  <si>
    <t>PQM10-2021-TWSP-1752-15</t>
  </si>
  <si>
    <t>RQM10-2021-TWSP-1752-15</t>
  </si>
  <si>
    <t>PQM10-2021-TWSP-1752-16</t>
  </si>
  <si>
    <t>RQM10-2021-TWSP-1752-16</t>
  </si>
  <si>
    <t>PQM10-2021-TWSP-1752-17</t>
  </si>
  <si>
    <t>RQM10-2021-TWSP-1752-17</t>
  </si>
  <si>
    <t>PQM10-2021-TWSP-1752-18</t>
  </si>
  <si>
    <t>RQM10-2021-TWSP-1752-18</t>
  </si>
  <si>
    <t>PQM10-2021-TWSP-1752-19</t>
  </si>
  <si>
    <t>RQM10-2021-TWSP-1752-19</t>
  </si>
  <si>
    <t>PQM10-2021-TWSP-1752-20</t>
  </si>
  <si>
    <t>RQM10-2021-TWSP-1752-20</t>
  </si>
  <si>
    <t>PQM10-2021-TWSP-1752-21</t>
  </si>
  <si>
    <t>RQM10-2021-TWSP-1752-21</t>
  </si>
  <si>
    <t>PQM10-2021-TWSP-1752-22</t>
  </si>
  <si>
    <t>RQM10-2021-TWSP-1752-22</t>
  </si>
  <si>
    <t>PQM10-2021-TWSP-1752-23</t>
  </si>
  <si>
    <t>RQM10-2021-TWSP-1752-23</t>
  </si>
  <si>
    <t>PQM10-2021-TWSP-1752-24</t>
  </si>
  <si>
    <t>RQM10-2021-TWSP-1752-24</t>
  </si>
  <si>
    <t>PQM10-2021-TWSP-1752-25</t>
  </si>
  <si>
    <t>RQM10-2021-TWSP-1752-25</t>
  </si>
  <si>
    <t>PQM10-2021-TWSP-1752-26</t>
  </si>
  <si>
    <t>RQM10-2021-TWSP-1752-26</t>
  </si>
  <si>
    <t>PQM10-2021-TWSP-1752-27</t>
  </si>
  <si>
    <t>RQM10-2021-TWSP-1752-27</t>
  </si>
  <si>
    <t>PQM10-2021-TWSP-1752-28</t>
  </si>
  <si>
    <t>RQM10-2021-TWSP-1752-28</t>
  </si>
  <si>
    <t>PQM10-2021-TWSP-1752-29</t>
  </si>
  <si>
    <t>RQM10-2021-TWSP-1752-29</t>
  </si>
  <si>
    <t>PQM10-2021-TWSP-1752-30</t>
  </si>
  <si>
    <t>RQM10-2021-TWSP-1752-30</t>
  </si>
  <si>
    <t>PQM10-2021-TWSP-1752-31</t>
  </si>
  <si>
    <t>RQM10-2021-TWSP-1752-31</t>
  </si>
  <si>
    <t>PQM10-2021-TWSP-1752-32</t>
  </si>
  <si>
    <t>RQM10-2021-TWSP-1752-32</t>
  </si>
  <si>
    <t>PQM10-2021-TWSP-1752-33</t>
  </si>
  <si>
    <t>RQM10-2021-TWSP-1752-33</t>
  </si>
  <si>
    <t>PQM10-2021-TWSP-1752-34</t>
  </si>
  <si>
    <t>RQM10-2021-TWSP-1752-34</t>
  </si>
  <si>
    <t>PQM10-2021-TWSP-1752-35</t>
  </si>
  <si>
    <t>RQM10-2021-TWSP-1752-35</t>
  </si>
  <si>
    <t>PQM10-2021-TWSP-1752-36</t>
  </si>
  <si>
    <t>RQM10-2021-TWSP-1752-36</t>
  </si>
  <si>
    <t>PQM10-2021-TWSP-1752-37</t>
  </si>
  <si>
    <t>RQM10-2021-TWSP-1752-37</t>
  </si>
  <si>
    <t>PQM10-2021-TWSP-1752-38</t>
  </si>
  <si>
    <t>RQM10-2021-TWSP-1752-38</t>
  </si>
  <si>
    <t>PQM10-2021-TWSP-1752-39</t>
  </si>
  <si>
    <t>RQM10-2021-TWSP-1752-39</t>
  </si>
  <si>
    <t>PQM10-2021-TWSP-1752-40</t>
  </si>
  <si>
    <t>RQM10-2021-TWSP-1752-40</t>
  </si>
  <si>
    <t>PQM10-2021-TWSP-1752-41</t>
  </si>
  <si>
    <t>RQM10-2021-TWSP-1752-41</t>
  </si>
  <si>
    <t>PQM10-2021-TWSP-1752-42</t>
  </si>
  <si>
    <t>RQM10-2021-TWSP-1752-42</t>
  </si>
  <si>
    <t>PQM10-2021-TWSP-1752-43</t>
  </si>
  <si>
    <t>RQM10-2021-TWSP-1752-43</t>
  </si>
  <si>
    <t>PQM10-2021-TWSP-1752-44</t>
  </si>
  <si>
    <t>RQM10-2021-TWSP-1752-44</t>
  </si>
  <si>
    <t>PQM10-2021-TWSP-1752-45</t>
  </si>
  <si>
    <t>RQM10-2021-TWSP-1752-45</t>
  </si>
  <si>
    <t>PQM10-2021-TWSP-1752-46</t>
  </si>
  <si>
    <t>RQM10-2021-TWSP-1752-46</t>
  </si>
  <si>
    <t>PQM10-2021-TWSP-1752-47</t>
  </si>
  <si>
    <t>RQM10-2021-TWSP-1752-47</t>
  </si>
  <si>
    <t>PQM10-2021-TWSP-1752-48</t>
  </si>
  <si>
    <t>RQM10-2021-TWSP-1752-48</t>
  </si>
  <si>
    <t>PQM10-2021-TWSP-1752-49</t>
  </si>
  <si>
    <t>RQM10-2021-TWSP-1752-49</t>
  </si>
  <si>
    <t>PQM10-2021-TWSP-1752-50</t>
  </si>
  <si>
    <t>RQM10-2021-TWSP-1752-50</t>
  </si>
  <si>
    <t>PQM10-2021-TWSP-1752-51</t>
  </si>
  <si>
    <t>RQM10-2021-TWSP-1752-51</t>
  </si>
  <si>
    <t>PQM10-2021-TWSP-1752-52</t>
  </si>
  <si>
    <t>RQM10-2021-TWSP-1752-52</t>
  </si>
  <si>
    <t>PQM10-2021-TWSP-1752-53</t>
  </si>
  <si>
    <t>RQM10-2021-TWSP-1752-53</t>
  </si>
  <si>
    <t>PQM10-2021-TWSP-1752-54</t>
  </si>
  <si>
    <t>RQM10-2021-TWSP-1752-54</t>
  </si>
  <si>
    <t>PQM10-2021-TWSP-1752-55</t>
  </si>
  <si>
    <t>RQM10-2021-TWSP-1752-55</t>
  </si>
  <si>
    <t>PQM10-2021-TWSP-1752-56</t>
  </si>
  <si>
    <t>RQM10-2021-TWSP-1752-56</t>
  </si>
  <si>
    <t>PQM10-2021-TWSP-1752-57</t>
  </si>
  <si>
    <t>RQM10-2021-TWSP-1752-57</t>
  </si>
  <si>
    <t>PQM10-2021-TWSP-1752-58</t>
  </si>
  <si>
    <t>RQM10-2021-TWSP-1752-58</t>
  </si>
  <si>
    <t>PQM10-2021-TWSP-1752-59</t>
  </si>
  <si>
    <t>RQM10-2021-TWSP-1752-59</t>
  </si>
  <si>
    <t>PQM10-2021-TWSP-1752-60</t>
  </si>
  <si>
    <t>RQM10-2021-TWSP-1752-60</t>
  </si>
  <si>
    <t>PQM10-2021-TWSP-1752-61</t>
  </si>
  <si>
    <t>RQM10-2021-TWSP-1752-61</t>
  </si>
  <si>
    <t>PQM10-2021-TWSP-1752-62</t>
  </si>
  <si>
    <t>RQM10-2021-TWSP-1752-62</t>
  </si>
  <si>
    <t>PQM10-2021-TWSP-1752-63</t>
  </si>
  <si>
    <t>RQM10-2021-TWSP-1752-63</t>
  </si>
  <si>
    <t>PQM10-2021-TWSP-1752-64</t>
  </si>
  <si>
    <t>RQM10-2021-TWSP-1752-64</t>
  </si>
  <si>
    <t>PQM10-2021-TWSP-1752-65</t>
  </si>
  <si>
    <t>RQM10-2021-TWSP-1752-65</t>
  </si>
  <si>
    <t>PQM10-2021-TWSP-1752-66</t>
  </si>
  <si>
    <t>RQM10-2021-TWSP-1752-66</t>
  </si>
  <si>
    <t>PQM10-2021-TWSP-1752-67</t>
  </si>
  <si>
    <t>RQM10-2021-TWSP-1752-67</t>
  </si>
  <si>
    <t>PQM10-2021-TWSP-1752-68</t>
  </si>
  <si>
    <t>RQM10-2021-TWSP-1752-68</t>
  </si>
  <si>
    <t>PQM10-2021-TWSP-1752-69</t>
  </si>
  <si>
    <t>RQM10-2021-TWSP-1752-69</t>
  </si>
  <si>
    <t>PQM10-2021-TWSP-1752-70</t>
  </si>
  <si>
    <t>RQM10-2021-TWSP-1752-70</t>
  </si>
  <si>
    <t>PQM10-2021-TWSP-1752-71</t>
  </si>
  <si>
    <t>RQM10-2021-TWSP-1752-71</t>
  </si>
  <si>
    <t>PQM10-2021-TWSP-1752-72</t>
  </si>
  <si>
    <t>RQM10-2021-TWSP-1752-72</t>
  </si>
  <si>
    <t>PQM10-2021-TWSP-1752-73</t>
  </si>
  <si>
    <t>RQM10-2021-TWSP-1752-73</t>
  </si>
  <si>
    <t>PQM10-2021-TWSP-1752-74</t>
  </si>
  <si>
    <t>RQM10-2021-TWSP-1752-74</t>
  </si>
  <si>
    <t>PQM10-2021-TWSP-1752-75</t>
  </si>
  <si>
    <t>RQM10-2021-TWSP-1752-75</t>
  </si>
  <si>
    <t>PQM10-2021-TWSP-1752-76</t>
  </si>
  <si>
    <t>RQM10-2021-TWSP-1752-76</t>
  </si>
  <si>
    <t>PQM10-2021-TWSP-1752-77</t>
  </si>
  <si>
    <t>RQM10-2021-TWSP-1752-77</t>
  </si>
  <si>
    <t>PQM10-2021-TWSP-1752-78</t>
  </si>
  <si>
    <t>RQM10-2021-TWSP-1752-78</t>
  </si>
  <si>
    <t>PQM10-2021-TWSP-1752-79</t>
  </si>
  <si>
    <t>RQM10-2021-TWSP-1752-79</t>
  </si>
  <si>
    <t>PQM10-2021-TWSP-1752-80</t>
  </si>
  <si>
    <t>RQM10-2021-TWSP-1752-80</t>
  </si>
  <si>
    <t>PQM10-2021-TWSP-1752-81</t>
  </si>
  <si>
    <t>RQM10-2021-TWSP-1752-81</t>
  </si>
  <si>
    <t>PQM10-2021-TWSP-1752-82</t>
  </si>
  <si>
    <t>RQM10-2021-TWSP-1752-82</t>
  </si>
  <si>
    <t>PQM10-2021-TWSP-1752-83</t>
  </si>
  <si>
    <t>RQM10-2021-TWSP-1752-83</t>
  </si>
  <si>
    <t>PQM10-2021-TWSP-1752-84</t>
  </si>
  <si>
    <t>RQM10-2021-TWSP-1752-84</t>
  </si>
  <si>
    <t>PQM10-2021-TWSP-1752-85</t>
  </si>
  <si>
    <t>RQM10-2021-TWSP-1752-85</t>
  </si>
  <si>
    <t>PQM10-2021-TWSP-1752-86</t>
  </si>
  <si>
    <t>RQM10-2021-TWSP-1752-86</t>
  </si>
  <si>
    <t>PQM10-2021-TWSP-1752-87</t>
  </si>
  <si>
    <t>RQM10-2021-TWSP-1752-87</t>
  </si>
  <si>
    <t>PQM10-2021-TWSP-1752-88</t>
  </si>
  <si>
    <t>RQM10-2021-TWSP-1752-88</t>
  </si>
  <si>
    <t>PQM10-2021-TWSP-1752-89</t>
  </si>
  <si>
    <t>RQM10-2021-TWSP-1752-89</t>
  </si>
  <si>
    <t>PQM10-2021-TWSP-1752-90</t>
  </si>
  <si>
    <t>RQM10-2021-TWSP-1752-90</t>
  </si>
  <si>
    <t>PQM10-2021-TWSP-1752-91</t>
  </si>
  <si>
    <t>RQM10-2021-TWSP-1752-91</t>
  </si>
  <si>
    <t>PQM10-2021-TWSP-1752-92</t>
  </si>
  <si>
    <t>RQM10-2021-TWSP-1752-92</t>
  </si>
  <si>
    <t>PQM10-2021-TWSP-1752-93</t>
  </si>
  <si>
    <t>RQM10-2021-TWSP-1752-93</t>
  </si>
  <si>
    <t>PQM10-2021-TWSP-1752-94</t>
  </si>
  <si>
    <t>RQM10-2021-TWSP-1752-94</t>
  </si>
  <si>
    <t>PQM10-2021-TWSP-1752-95</t>
  </si>
  <si>
    <t>RQM10-2021-TWSP-1752-95</t>
  </si>
  <si>
    <t>PQM10-2021-TWSP-1752-96</t>
  </si>
  <si>
    <t>RQM10-2021-TWSP-1752-96</t>
  </si>
  <si>
    <t>PQM10-2021-TWSP-1752-97</t>
  </si>
  <si>
    <t>RQM10-2021-TWSP-1752-97</t>
  </si>
  <si>
    <t>PQM10-2021-TWSP-1752-98</t>
  </si>
  <si>
    <t>RQM10-2021-TWSP-1752-98</t>
  </si>
  <si>
    <t>PQM10-2021-TWSP-1752-99</t>
  </si>
  <si>
    <t>RQM10-2021-TWSP-1752-99</t>
  </si>
  <si>
    <t>PQM10-2021-TWSP-1752-100</t>
  </si>
  <si>
    <t>RQM10-2021-TWSP-1752-100</t>
  </si>
  <si>
    <t>PQM10-2021-TWSP-1752-101</t>
  </si>
  <si>
    <t>RQM10-2021-TWSP-1752-101</t>
  </si>
  <si>
    <t>PQM10-2021-TWSP-1752-102</t>
  </si>
  <si>
    <t>RQM10-2021-TWSP-1752-102</t>
  </si>
  <si>
    <t>PQM10-2021-TWSP-1752-103</t>
  </si>
  <si>
    <t>RQM10-2021-TWSP-1752-103</t>
  </si>
  <si>
    <t>PQM10-2021-TWSP-1752-104</t>
  </si>
  <si>
    <t>RQM10-2021-TWSP-1752-104</t>
  </si>
  <si>
    <t>PQM10-2021-TWSP-1752-105</t>
  </si>
  <si>
    <t>RQM10-2021-TWSP-1752-105</t>
  </si>
  <si>
    <t>PQM10-2021-TWSP-1752-106</t>
  </si>
  <si>
    <t>RQM10-2021-TWSP-1752-106</t>
  </si>
  <si>
    <t>PQM10-2021-TWSP-1752-107</t>
  </si>
  <si>
    <t>RQM10-2021-TWSP-1752-107</t>
  </si>
  <si>
    <t>PQM10-2021-TWSP-1752-108</t>
  </si>
  <si>
    <t>RQM10-2021-TWSP-1752-108</t>
  </si>
  <si>
    <t>PQM10-2021-TWSP-1752-109</t>
  </si>
  <si>
    <t>RQM10-2021-TWSP-1752-109</t>
  </si>
  <si>
    <t>PQM10-2021-TWSP-1752-110</t>
  </si>
  <si>
    <t>RQM10-2021-TWSP-1752-110</t>
  </si>
  <si>
    <t>PQM10-2021-TWSP-1752-111</t>
  </si>
  <si>
    <t>RQM10-2021-TWSP-1752-111</t>
  </si>
  <si>
    <t>PQM10-2021-TWSP-1752-112</t>
  </si>
  <si>
    <t>RQM10-2021-TWSP-1752-112</t>
  </si>
  <si>
    <t>PQM10-2021-TWSP-1752-113</t>
  </si>
  <si>
    <t>RQM10-2021-TWSP-1752-113</t>
  </si>
  <si>
    <t>PQM10-2021-TWSP-1752-114</t>
  </si>
  <si>
    <t>RQM10-2021-TWSP-1752-114</t>
  </si>
  <si>
    <t>PQM10-2021-TWSP-1752-115</t>
  </si>
  <si>
    <t>RQM10-2021-TWSP-1752-115</t>
  </si>
  <si>
    <t>PQM10-2021-TWSP-1752-116</t>
  </si>
  <si>
    <t>RQM10-2021-TWSP-1752-116</t>
  </si>
  <si>
    <t>PQM10-2021-TWSP-1752-117</t>
  </si>
  <si>
    <t>RQM10-2021-TWSP-1752-117</t>
  </si>
  <si>
    <t>PQM10-2021-TWSP-1752-118</t>
  </si>
  <si>
    <t>RQM10-2021-TWSP-1752-118</t>
  </si>
  <si>
    <t>PQM10-2021-TWSP-1752-119</t>
  </si>
  <si>
    <t>RQM10-2021-TWSP-1752-119</t>
  </si>
  <si>
    <t>PQM10-2021-TWSP-1752-120</t>
  </si>
  <si>
    <t>RQM10-2021-TWSP-1752-120</t>
  </si>
  <si>
    <t>PQM10-2021-TWSP-1752-121</t>
  </si>
  <si>
    <t>RQM10-2021-TWSP-1752-121</t>
  </si>
  <si>
    <t>PQM10-2021-TWSP-1752-122</t>
  </si>
  <si>
    <t>RQM10-2021-TWSP-1752-122</t>
  </si>
  <si>
    <t>PQM10-2021-TWSP-1752-123</t>
  </si>
  <si>
    <t>RQM10-2021-TWSP-1752-123</t>
  </si>
  <si>
    <t>PQM10-2021-TWSP-1752-124</t>
  </si>
  <si>
    <t>RQM10-2021-TWSP-1752-124</t>
  </si>
  <si>
    <t>PQM10-2021-TWSP-1752-125</t>
  </si>
  <si>
    <t>RQM10-2021-TWSP-1752-125</t>
  </si>
  <si>
    <t>PQM10-2021-TWSP-1752-126</t>
  </si>
  <si>
    <t>RQM10-2021-TWSP-1752-126</t>
  </si>
  <si>
    <t>PQM10-2021-TWSP-1752-127</t>
  </si>
  <si>
    <t>RQM10-2021-TWSP-1752-127</t>
  </si>
  <si>
    <t>PQM10-2021-TWSP-1752-128</t>
  </si>
  <si>
    <t>RQM10-2021-TWSP-1752-128</t>
  </si>
  <si>
    <t>PQM10-2021-TWSP-1752-129</t>
  </si>
  <si>
    <t>RQM10-2021-TWSP-1752-129</t>
  </si>
  <si>
    <t>PQM10-2021-TWSP-1752-130</t>
  </si>
  <si>
    <t>RQM10-2021-TWSP-1752-130</t>
  </si>
  <si>
    <t>PQM10-2021-TWSP-1752-131</t>
  </si>
  <si>
    <t>RQM10-2021-TWSP-1752-131</t>
  </si>
  <si>
    <t>PQM10-2021-TWSP-1752-132</t>
  </si>
  <si>
    <t>RQM10-2021-TWSP-1752-132</t>
  </si>
  <si>
    <t>PQM10-2021-TWSP-1752-133</t>
  </si>
  <si>
    <t>RQM10-2021-TWSP-1752-133</t>
  </si>
  <si>
    <t>PQM10-2021-TWSP-1752-134</t>
  </si>
  <si>
    <t>RQM10-2021-TWSP-1752-134</t>
  </si>
  <si>
    <t>PQM10-2021-TWSP-1752-135</t>
  </si>
  <si>
    <t>RQM10-2021-TWSP-1752-135</t>
  </si>
  <si>
    <t>PQM10-2021-TWSP-1752-136</t>
  </si>
  <si>
    <t>RQM10-2021-TWSP-1752-136</t>
  </si>
  <si>
    <t>PQM10-2021-TWSP-1752-137</t>
  </si>
  <si>
    <t>RQM10-2021-TWSP-1752-137</t>
  </si>
  <si>
    <t>PQM10-2021-TWSP-1752-138</t>
  </si>
  <si>
    <t>RQM10-2021-TWSP-1752-138</t>
  </si>
  <si>
    <t>PQM10-2021-TWSP-1752-139</t>
  </si>
  <si>
    <t>RQM10-2021-TWSP-1752-139</t>
  </si>
  <si>
    <t>PQM10-2021-TWSP-1752-140</t>
  </si>
  <si>
    <t>RQM10-2021-TWSP-1752-140</t>
  </si>
  <si>
    <t>PQM10-2021-TWSP-1752-141</t>
  </si>
  <si>
    <t>RQM10-2021-TWSP-1752-141</t>
  </si>
  <si>
    <t>PQM10-2021-TWSP-1752-142</t>
  </si>
  <si>
    <t>RQM10-2021-TWSP-1752-142</t>
  </si>
  <si>
    <t>PQM10-2021-TWSP-1752-143</t>
  </si>
  <si>
    <t>RQM10-2021-TWSP-1752-143</t>
  </si>
  <si>
    <t>PQM10-2021-TWSP-1752-144</t>
  </si>
  <si>
    <t>RQM10-2021-TWSP-1752-144</t>
  </si>
  <si>
    <t>PQM10-2021-TWSP-1752-145</t>
  </si>
  <si>
    <t>RQM10-2021-TWSP-1752-145</t>
  </si>
  <si>
    <t>PQM10-2021-TWSP-1752-146</t>
  </si>
  <si>
    <t>RQM10-2021-TWSP-1752-146</t>
  </si>
  <si>
    <t>PQM10-2021-TWSP-1752-147</t>
  </si>
  <si>
    <t>RQM10-2021-TWSP-1752-147</t>
  </si>
  <si>
    <t>PQM10-2021-TWSP-1752-148</t>
  </si>
  <si>
    <t>RQM10-2021-TWSP-1752-148</t>
  </si>
  <si>
    <t>PQM10-2021-TWSP-1752-149</t>
  </si>
  <si>
    <t>RQM10-2021-TWSP-1752-149</t>
  </si>
  <si>
    <t>PQM10-2021-TWSP-1752-150</t>
  </si>
  <si>
    <t>RQM10-2021-TWSP-1752-150</t>
  </si>
  <si>
    <t>PQM10-2021-TWSP-1752-151</t>
  </si>
  <si>
    <t>RQM10-2021-TWSP-1752-151</t>
  </si>
  <si>
    <t>PQM10-2021-TWSP-1752-152</t>
  </si>
  <si>
    <t>RQM10-2021-TWSP-1752-152</t>
  </si>
  <si>
    <t>PQM10-2021-TWSP-1752-153</t>
  </si>
  <si>
    <t>RQM10-2021-TWSP-1752-153</t>
  </si>
  <si>
    <t>PQM10-2021-TWSP-1752-154</t>
  </si>
  <si>
    <t>RQM10-2021-TWSP-1752-154</t>
  </si>
  <si>
    <t>PQM10-2021-TWSP-1752-155</t>
  </si>
  <si>
    <t>RQM10-2021-TWSP-1752-155</t>
  </si>
  <si>
    <t>submitted to SMD June 21, 2021</t>
  </si>
  <si>
    <t>for approval</t>
  </si>
  <si>
    <t xml:space="preserve">CO-DIWA </t>
  </si>
  <si>
    <r>
      <t xml:space="preserve">RQM Number:  </t>
    </r>
    <r>
      <rPr>
        <u/>
        <sz val="12"/>
        <color theme="1"/>
        <rFont val="Arial"/>
        <family val="2"/>
      </rPr>
      <t>RQM11-2021-TWSP-17</t>
    </r>
  </si>
  <si>
    <t>Date: June 25, 2021</t>
  </si>
  <si>
    <t>TWSP - CO (TTIs/PTC)</t>
  </si>
  <si>
    <t>TWSP - CO - Private TVIs under 2020 Continuing Appro</t>
  </si>
  <si>
    <t>RQM #</t>
  </si>
  <si>
    <t>RQM2-2021-TWSP-17</t>
  </si>
  <si>
    <t>RQM34-2020-TWSP-17</t>
  </si>
  <si>
    <t>CONG. LORD ALLAN JAY ALLOCATIONS TO MARINDUQUE</t>
  </si>
  <si>
    <t xml:space="preserve"> RQM3-2021-STEP-17</t>
  </si>
  <si>
    <t>STEP inclusive of Toolkits and Admin. Cost</t>
  </si>
  <si>
    <t>Produce Concoctions and Extracts (leading to Organic Agriculture Production NC II)</t>
  </si>
  <si>
    <t>Assembly of Solar Nighlight and Post Lamp</t>
  </si>
  <si>
    <t>RIVB-OCM-002-2021</t>
  </si>
  <si>
    <t>RIVB-OCM-003-2021</t>
  </si>
  <si>
    <t>RIVB-OCM-004-2021</t>
  </si>
  <si>
    <t>RIVB-OCM-005-2021</t>
  </si>
  <si>
    <t>RIVB-OCM-006-2021</t>
  </si>
  <si>
    <t>RIVB-OCM-007-2021</t>
  </si>
  <si>
    <t>RIVB-OCM-008-2021</t>
  </si>
  <si>
    <t>RIVB-OCM-009-2021</t>
  </si>
  <si>
    <t>Date: July 6, 2021</t>
  </si>
  <si>
    <t>PQM11-2021-TWSP-1751-1</t>
  </si>
  <si>
    <t>RQM11-2021-TWSP-1751-1</t>
  </si>
  <si>
    <t>PQM11-2021-TWSP-1751-2</t>
  </si>
  <si>
    <t>RQM11-2021-TWSP-1751-2</t>
  </si>
  <si>
    <t>PQM11-2021-TWSP-1751-3</t>
  </si>
  <si>
    <t>RQM11-2021-TWSP-1751-3</t>
  </si>
  <si>
    <t>PQM11-2021-TWSP-1751-4</t>
  </si>
  <si>
    <t>RQM11-2021-TWSP-1751-4</t>
  </si>
  <si>
    <t>PQM11-2021-TWSP-1751-5</t>
  </si>
  <si>
    <t>RQM11-2021-TWSP-1751-5</t>
  </si>
  <si>
    <t>PQM11-2021-TWSP-1751-6</t>
  </si>
  <si>
    <t>RQM11-2021-TWSP-1751-6</t>
  </si>
  <si>
    <t>PQM11-2021-TWSP-1751-7</t>
  </si>
  <si>
    <t>RQM11-2021-TWSP-1751-7</t>
  </si>
  <si>
    <t>PQM11-2021-TWSP-1751-8</t>
  </si>
  <si>
    <t>RQM11-2021-TWSP-1751-8</t>
  </si>
  <si>
    <t>PQM11-2021-TWSP-1751-9</t>
  </si>
  <si>
    <t>RQM11-2021-TWSP-1751-9</t>
  </si>
  <si>
    <t>PQM11-2021-TWSP-1751-10</t>
  </si>
  <si>
    <t>RQM11-2021-TWSP-1751-10</t>
  </si>
  <si>
    <t>PQM11-2021-TWSP-1751-11</t>
  </si>
  <si>
    <t>RQM11-2021-TWSP-1751-11</t>
  </si>
  <si>
    <t>PQM11-2021-TWSP-1751-12</t>
  </si>
  <si>
    <t>RQM11-2021-TWSP-1751-12</t>
  </si>
  <si>
    <t>PQM11-2021-TWSP-1751-13</t>
  </si>
  <si>
    <t>RQM11-2021-TWSP-1751-13</t>
  </si>
  <si>
    <t>PQM11-2021-TWSP-1751-14</t>
  </si>
  <si>
    <t>RQM11-2021-TWSP-1751-14</t>
  </si>
  <si>
    <t>PQM11-2021-TWSP-1751-15</t>
  </si>
  <si>
    <t>RQM11-2021-TWSP-1751-15</t>
  </si>
  <si>
    <t>PQM11-2021-TWSP-1751-16</t>
  </si>
  <si>
    <t>RQM11-2021-TWSP-1751-16</t>
  </si>
  <si>
    <r>
      <t xml:space="preserve">RQM Number:  </t>
    </r>
    <r>
      <rPr>
        <u/>
        <sz val="12"/>
        <color theme="1"/>
        <rFont val="Arial"/>
        <family val="2"/>
      </rPr>
      <t>RQM12-2021-TWSP-17</t>
    </r>
  </si>
  <si>
    <t>PQM12-2021-TWSP-1753-1</t>
  </si>
  <si>
    <t>RQM12-2021-TWSP-1753-1</t>
  </si>
  <si>
    <t>PQM12-2021-TWSP-1753-2</t>
  </si>
  <si>
    <t>RQM12-2021-TWSP-1753-2</t>
  </si>
  <si>
    <t>PQM12-2021-TWSP-1753-3</t>
  </si>
  <si>
    <t>RQM12-2021-TWSP-1753-3</t>
  </si>
  <si>
    <t>PQM12-2021-TWSP-1753-4</t>
  </si>
  <si>
    <t>RQM12-2021-TWSP-1753-4</t>
  </si>
  <si>
    <t>PQM12-2021-TWSP-1753-5</t>
  </si>
  <si>
    <t>RQM12-2021-TWSP-1753-5</t>
  </si>
  <si>
    <t>PQM12-2021-TWSP-1753-6</t>
  </si>
  <si>
    <t>RQM12-2021-TWSP-1753-6</t>
  </si>
  <si>
    <t>PQM12-2021-TWSP-1753-7</t>
  </si>
  <si>
    <t>RQM12-2021-TWSP-1753-7</t>
  </si>
  <si>
    <t>Scholarship Program</t>
  </si>
  <si>
    <t>Budget Allocation</t>
  </si>
  <si>
    <t>Total Approved RQMs/PPs+CACW+Admin Cost</t>
  </si>
  <si>
    <t>No. of Approved Slots</t>
  </si>
  <si>
    <t>Enrolled
(6-30-2021)</t>
  </si>
  <si>
    <t>% Utilization</t>
  </si>
  <si>
    <t>Remaining Slots</t>
  </si>
  <si>
    <t>PESFA</t>
  </si>
  <si>
    <t>-</t>
  </si>
  <si>
    <t>UAQTEA</t>
  </si>
  <si>
    <t>RESP</t>
  </si>
  <si>
    <t>Amount of RQMs for Submission</t>
  </si>
  <si>
    <t>Catch-Up Plan (Enrolled)</t>
  </si>
  <si>
    <t>Jul</t>
  </si>
  <si>
    <t>Aug</t>
  </si>
  <si>
    <t>Sep</t>
  </si>
  <si>
    <t>Oct</t>
  </si>
  <si>
    <t>Nov</t>
  </si>
  <si>
    <t>Dec</t>
  </si>
  <si>
    <t>TTSP</t>
  </si>
  <si>
    <t>Sub-ARO</t>
  </si>
  <si>
    <t>NCA/NTA Received</t>
  </si>
  <si>
    <t>RO Level</t>
  </si>
  <si>
    <t>Obligation</t>
  </si>
  <si>
    <t>BUR</t>
  </si>
  <si>
    <t>Disbursement</t>
  </si>
  <si>
    <t>DUR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</si>
</sst>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0_);_(* \(#,##0\);_(* &quot;-&quot;??_);_(@_)"/>
    <numFmt numFmtId="166" formatCode="#,##0.00;[Red]#,##0.00"/>
    <numFmt numFmtId="167" formatCode="_-* #,##0_-;\-* #,##0_-;_-* &quot;-&quot;??_-;_-@"/>
    <numFmt numFmtId="168" formatCode="_-* #,##0_-;\-* #,##0_-;_-* &quot;-&quot;??_-;_-@_-"/>
  </numFmts>
  <fonts count="62"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4"/>
      <color theme="1"/>
      <name val="Arial"/>
      <family val="2"/>
    </font>
    <font>
      <sz val="10"/>
      <color theme="1"/>
      <name val="Arial"/>
      <family val="2"/>
    </font>
    <font>
      <sz val="11"/>
      <color theme="1"/>
      <name val="Arial"/>
      <family val="2"/>
    </font>
    <font>
      <sz val="12"/>
      <color theme="1"/>
      <name val="Arial Narrow"/>
      <family val="2"/>
    </font>
    <font>
      <u/>
      <sz val="12"/>
      <color theme="1"/>
      <name val="Arial Narrow"/>
      <family val="2"/>
    </font>
    <font>
      <sz val="10"/>
      <name val="Arial"/>
      <family val="2"/>
    </font>
    <font>
      <sz val="10"/>
      <color rgb="FF000000"/>
      <name val="Arial"/>
      <family val="2"/>
    </font>
    <font>
      <b/>
      <sz val="11"/>
      <color theme="1"/>
      <name val="Arial Narrow"/>
      <family val="2"/>
    </font>
    <font>
      <sz val="11"/>
      <color theme="1"/>
      <name val="Arial Narrow"/>
      <family val="2"/>
    </font>
    <font>
      <i/>
      <sz val="11"/>
      <color theme="1"/>
      <name val="Arial Narrow"/>
      <family val="2"/>
    </font>
    <font>
      <i/>
      <sz val="12"/>
      <color theme="1"/>
      <name val="Arial Narrow"/>
      <family val="2"/>
    </font>
    <font>
      <b/>
      <sz val="26"/>
      <color theme="1"/>
      <name val="Arial Narrow"/>
      <family val="2"/>
    </font>
    <font>
      <sz val="26"/>
      <color rgb="FF000000"/>
      <name val="Arial"/>
      <family val="2"/>
    </font>
    <font>
      <b/>
      <sz val="13"/>
      <color theme="1"/>
      <name val="Arial Narrow"/>
      <family val="2"/>
    </font>
    <font>
      <sz val="13"/>
      <color theme="1"/>
      <name val="Arial Narrow"/>
      <family val="2"/>
    </font>
    <font>
      <u/>
      <sz val="13"/>
      <name val="Arial Narrow"/>
      <family val="2"/>
    </font>
    <font>
      <sz val="13"/>
      <name val="Arial Narrow"/>
      <family val="2"/>
    </font>
    <font>
      <b/>
      <sz val="14"/>
      <name val="Arial Narrow"/>
      <family val="2"/>
    </font>
    <font>
      <sz val="11"/>
      <name val="Arial Narrow"/>
      <family val="2"/>
    </font>
    <font>
      <b/>
      <sz val="12"/>
      <color theme="1"/>
      <name val="Arial Narrow"/>
      <family val="2"/>
    </font>
    <font>
      <b/>
      <sz val="10"/>
      <color theme="1"/>
      <name val="Arial Narrow"/>
      <family val="2"/>
    </font>
    <font>
      <b/>
      <sz val="8"/>
      <color theme="1"/>
      <name val="Arial Narrow"/>
      <family val="2"/>
    </font>
    <font>
      <b/>
      <sz val="28"/>
      <color theme="1"/>
      <name val="Arial Narrow"/>
      <family val="2"/>
    </font>
    <font>
      <sz val="12"/>
      <color rgb="FF000000"/>
      <name val="Arial Narrow"/>
      <family val="2"/>
    </font>
    <font>
      <sz val="11"/>
      <color rgb="FF000000"/>
      <name val="Arial Narrow"/>
      <family val="2"/>
    </font>
    <font>
      <sz val="9"/>
      <color theme="1"/>
      <name val="Arial"/>
      <family val="2"/>
    </font>
    <font>
      <b/>
      <i/>
      <sz val="10"/>
      <name val="Arial"/>
      <family val="2"/>
    </font>
    <font>
      <i/>
      <sz val="10"/>
      <color theme="1"/>
      <name val="Arial"/>
      <family val="2"/>
    </font>
    <font>
      <b/>
      <i/>
      <sz val="10"/>
      <color theme="1"/>
      <name val="Arial"/>
      <family val="2"/>
    </font>
    <font>
      <sz val="12"/>
      <name val="Arial Narrow"/>
      <family val="2"/>
    </font>
    <font>
      <b/>
      <sz val="11"/>
      <color theme="1"/>
      <name val="Calibri"/>
      <family val="2"/>
      <scheme val="minor"/>
    </font>
    <font>
      <u/>
      <sz val="12"/>
      <color theme="1"/>
      <name val="Arial"/>
      <family val="2"/>
    </font>
    <font>
      <sz val="12"/>
      <name val="Arial"/>
      <family val="2"/>
    </font>
    <font>
      <sz val="12"/>
      <color rgb="FF000000"/>
      <name val="Arial"/>
      <family val="2"/>
    </font>
    <font>
      <b/>
      <sz val="14"/>
      <color rgb="FF000000"/>
      <name val="Arial"/>
      <family val="2"/>
    </font>
    <font>
      <b/>
      <sz val="14"/>
      <color theme="1"/>
      <name val="Arial"/>
      <family val="2"/>
    </font>
    <font>
      <b/>
      <sz val="11"/>
      <color rgb="FF000000"/>
      <name val="Arial"/>
      <family val="2"/>
    </font>
    <font>
      <b/>
      <sz val="12"/>
      <color rgb="FF000000"/>
      <name val="Arial"/>
      <family val="2"/>
    </font>
    <font>
      <b/>
      <sz val="12"/>
      <name val="Arial"/>
      <family val="2"/>
    </font>
    <font>
      <b/>
      <sz val="13"/>
      <color theme="1"/>
      <name val="Arial"/>
      <family val="2"/>
    </font>
    <font>
      <b/>
      <sz val="13"/>
      <name val="Arial"/>
      <family val="2"/>
    </font>
    <font>
      <sz val="8"/>
      <color theme="1"/>
      <name val="Arial"/>
      <family val="2"/>
    </font>
    <font>
      <sz val="10"/>
      <color theme="1"/>
      <name val="Arial Narrow"/>
      <family val="2"/>
    </font>
    <font>
      <sz val="10"/>
      <color rgb="FF000000"/>
      <name val="Arial Narrow"/>
      <family val="2"/>
    </font>
    <font>
      <sz val="10"/>
      <name val="Arial Narrow"/>
      <family val="2"/>
    </font>
    <font>
      <sz val="11"/>
      <color theme="1"/>
      <name val="Arial"/>
      <family val="2"/>
    </font>
    <font>
      <sz val="10"/>
      <color theme="1"/>
      <name val="Calibri"/>
      <family val="2"/>
    </font>
    <font>
      <i/>
      <sz val="11"/>
      <color theme="1"/>
      <name val="Arial"/>
      <family val="2"/>
    </font>
    <font>
      <b/>
      <sz val="11"/>
      <color theme="1"/>
      <name val="Arial"/>
      <family val="2"/>
    </font>
    <font>
      <b/>
      <sz val="11"/>
      <color rgb="FF000000"/>
      <name val="Arial Narrow"/>
      <family val="2"/>
    </font>
    <font>
      <b/>
      <sz val="7"/>
      <color theme="1"/>
      <name val="Arial"/>
      <family val="2"/>
    </font>
    <font>
      <sz val="11"/>
      <color theme="1"/>
      <name val="Arial"/>
      <family val="2"/>
    </font>
    <font>
      <b/>
      <sz val="11"/>
      <color theme="1"/>
      <name val="Calibri"/>
      <family val="2"/>
    </font>
    <font>
      <sz val="11"/>
      <color theme="1"/>
      <name val="Calibri"/>
      <family val="2"/>
    </font>
    <font>
      <sz val="11"/>
      <color rgb="FF000000"/>
      <name val="Calibri"/>
      <family val="2"/>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rgb="FFFFCCCC"/>
        <bgColor indexed="64"/>
      </patternFill>
    </fill>
    <fill>
      <patternFill patternType="solid">
        <fgColor theme="0"/>
        <bgColor theme="0"/>
      </patternFill>
    </fill>
    <fill>
      <patternFill patternType="solid">
        <fgColor rgb="FFFFFFFF"/>
        <bgColor rgb="FFFFFFFF"/>
      </patternFill>
    </fill>
    <fill>
      <patternFill patternType="solid">
        <fgColor theme="3" tint="0.39997558519241921"/>
        <bgColor rgb="FFA9D18D"/>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79998168889431442"/>
        <bgColor rgb="FFA9D18D"/>
      </patternFill>
    </fill>
    <fill>
      <patternFill patternType="solid">
        <fgColor rgb="FFFFFF00"/>
        <bgColor indexed="64"/>
      </patternFill>
    </fill>
    <fill>
      <patternFill patternType="solid">
        <fgColor theme="3" tint="0.59999389629810485"/>
        <bgColor indexed="64"/>
      </patternFill>
    </fill>
  </fills>
  <borders count="5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s>
  <cellStyleXfs count="21">
    <xf numFmtId="0" fontId="0" fillId="0" borderId="0"/>
    <xf numFmtId="164" fontId="9" fillId="0" borderId="0" applyFont="0" applyFill="0" applyBorder="0" applyAlignment="0" applyProtection="0"/>
    <xf numFmtId="0" fontId="12" fillId="0" borderId="0"/>
    <xf numFmtId="0" fontId="13" fillId="0" borderId="0"/>
    <xf numFmtId="43" fontId="13" fillId="0" borderId="0" applyFont="0" applyFill="0" applyBorder="0" applyAlignment="0" applyProtection="0"/>
    <xf numFmtId="0" fontId="13" fillId="0" borderId="0"/>
    <xf numFmtId="164" fontId="13" fillId="0" borderId="0" applyFont="0" applyFill="0" applyBorder="0" applyAlignment="0" applyProtection="0"/>
    <xf numFmtId="0" fontId="4" fillId="0" borderId="0"/>
    <xf numFmtId="164"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9" fontId="52" fillId="0" borderId="0" applyFont="0" applyFill="0" applyBorder="0" applyAlignment="0" applyProtection="0"/>
    <xf numFmtId="0" fontId="9" fillId="0" borderId="0"/>
    <xf numFmtId="164" fontId="2" fillId="0" borderId="0" applyFont="0" applyFill="0" applyBorder="0" applyAlignment="0" applyProtection="0"/>
    <xf numFmtId="0" fontId="1" fillId="0" borderId="0"/>
    <xf numFmtId="164" fontId="9" fillId="0" borderId="0" applyFont="0" applyFill="0" applyBorder="0" applyAlignment="0" applyProtection="0"/>
    <xf numFmtId="0" fontId="58" fillId="0" borderId="0"/>
    <xf numFmtId="43" fontId="9" fillId="0" borderId="0" applyFont="0" applyFill="0" applyBorder="0" applyAlignment="0" applyProtection="0"/>
    <xf numFmtId="0" fontId="12" fillId="0" borderId="0"/>
  </cellStyleXfs>
  <cellXfs count="844">
    <xf numFmtId="0" fontId="0" fillId="0" borderId="0" xfId="0" applyFont="1" applyAlignment="1"/>
    <xf numFmtId="0" fontId="0"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0" fillId="0" borderId="0" xfId="0" applyFont="1" applyAlignment="1"/>
    <xf numFmtId="0" fontId="0" fillId="0" borderId="0" xfId="0" applyFont="1" applyAlignment="1"/>
    <xf numFmtId="0" fontId="10" fillId="0" borderId="0" xfId="3" applyFont="1" applyFill="1" applyAlignment="1">
      <alignment vertical="center" wrapText="1"/>
    </xf>
    <xf numFmtId="0" fontId="10" fillId="0" borderId="0" xfId="3" applyFont="1" applyFill="1" applyBorder="1" applyAlignment="1">
      <alignment horizontal="center" vertical="center" wrapText="1"/>
    </xf>
    <xf numFmtId="0" fontId="10" fillId="0" borderId="0" xfId="3" applyFont="1" applyFill="1" applyBorder="1" applyAlignment="1">
      <alignment horizontal="center" vertical="center"/>
    </xf>
    <xf numFmtId="0" fontId="14" fillId="0" borderId="7" xfId="3" applyFont="1" applyFill="1" applyBorder="1" applyAlignment="1">
      <alignment horizontal="center" vertical="center" wrapText="1"/>
    </xf>
    <xf numFmtId="0" fontId="15" fillId="0" borderId="7" xfId="3" applyFont="1" applyFill="1" applyBorder="1" applyAlignment="1">
      <alignment horizontal="center" vertical="center" wrapText="1"/>
    </xf>
    <xf numFmtId="0" fontId="16" fillId="0" borderId="7" xfId="3" applyFont="1" applyFill="1" applyBorder="1" applyAlignment="1">
      <alignment horizontal="left" vertical="top" wrapText="1"/>
    </xf>
    <xf numFmtId="165" fontId="17" fillId="0" borderId="7" xfId="3" applyNumberFormat="1" applyFont="1" applyFill="1" applyBorder="1" applyAlignment="1">
      <alignment horizontal="left" vertical="top"/>
    </xf>
    <xf numFmtId="165" fontId="10" fillId="0" borderId="7" xfId="3" applyNumberFormat="1" applyFont="1" applyFill="1" applyBorder="1" applyAlignment="1">
      <alignment horizontal="left" vertical="top" wrapText="1"/>
    </xf>
    <xf numFmtId="164" fontId="10" fillId="4" borderId="7" xfId="3" applyNumberFormat="1" applyFont="1" applyFill="1" applyBorder="1" applyAlignment="1">
      <alignment horizontal="left" vertical="top" wrapText="1"/>
    </xf>
    <xf numFmtId="164" fontId="10" fillId="0" borderId="7" xfId="3" applyNumberFormat="1" applyFont="1" applyFill="1" applyBorder="1" applyAlignment="1">
      <alignment horizontal="left" vertical="top" wrapText="1"/>
    </xf>
    <xf numFmtId="164" fontId="15" fillId="0" borderId="7" xfId="3" applyNumberFormat="1" applyFont="1" applyFill="1" applyBorder="1" applyAlignment="1">
      <alignment horizontal="left" vertical="top"/>
    </xf>
    <xf numFmtId="164" fontId="15" fillId="0" borderId="7" xfId="3" applyNumberFormat="1" applyFont="1" applyFill="1" applyBorder="1" applyAlignment="1">
      <alignment horizontal="right" vertical="center" wrapText="1"/>
    </xf>
    <xf numFmtId="164" fontId="15" fillId="0" borderId="7" xfId="3" applyNumberFormat="1" applyFont="1" applyFill="1" applyBorder="1" applyAlignment="1">
      <alignment vertical="center" wrapText="1"/>
    </xf>
    <xf numFmtId="164" fontId="15" fillId="0" borderId="0" xfId="3" applyNumberFormat="1" applyFont="1" applyFill="1" applyBorder="1" applyAlignment="1">
      <alignment horizontal="left" vertical="center" wrapText="1"/>
    </xf>
    <xf numFmtId="0" fontId="13" fillId="0" borderId="0" xfId="3" applyFont="1" applyFill="1" applyAlignment="1"/>
    <xf numFmtId="0" fontId="10" fillId="0" borderId="0" xfId="3" applyFont="1" applyFill="1" applyAlignment="1">
      <alignment horizontal="center" vertical="center" wrapText="1"/>
    </xf>
    <xf numFmtId="0" fontId="10" fillId="0" borderId="0" xfId="3" applyFont="1" applyFill="1" applyAlignment="1">
      <alignment horizontal="center" vertical="center"/>
    </xf>
    <xf numFmtId="0" fontId="15" fillId="0" borderId="0" xfId="3" applyFont="1" applyFill="1" applyBorder="1" applyAlignment="1">
      <alignment horizontal="left" vertical="center" wrapText="1"/>
    </xf>
    <xf numFmtId="0" fontId="15" fillId="0" borderId="0" xfId="3" applyFont="1" applyFill="1" applyBorder="1" applyAlignment="1">
      <alignment horizontal="left" vertical="top" wrapText="1"/>
    </xf>
    <xf numFmtId="0" fontId="26" fillId="0" borderId="10" xfId="3" applyFont="1" applyFill="1" applyBorder="1" applyAlignment="1">
      <alignment horizontal="center" vertical="center" wrapText="1"/>
    </xf>
    <xf numFmtId="0" fontId="26" fillId="0" borderId="11" xfId="3" applyFont="1" applyFill="1" applyBorder="1" applyAlignment="1">
      <alignment horizontal="center" vertical="center" wrapText="1"/>
    </xf>
    <xf numFmtId="165" fontId="26" fillId="0" borderId="11" xfId="3" applyNumberFormat="1" applyFont="1" applyFill="1" applyBorder="1" applyAlignment="1">
      <alignment horizontal="center" vertical="center" wrapText="1"/>
    </xf>
    <xf numFmtId="164" fontId="26" fillId="4" borderId="11" xfId="3" applyNumberFormat="1" applyFont="1" applyFill="1" applyBorder="1" applyAlignment="1">
      <alignment horizontal="center" vertical="center" wrapText="1"/>
    </xf>
    <xf numFmtId="164" fontId="26" fillId="0" borderId="11" xfId="3" applyNumberFormat="1" applyFont="1" applyFill="1" applyBorder="1" applyAlignment="1">
      <alignment horizontal="center" vertical="center" wrapText="1"/>
    </xf>
    <xf numFmtId="164" fontId="26" fillId="0" borderId="12" xfId="3" applyNumberFormat="1" applyFont="1" applyFill="1" applyBorder="1" applyAlignment="1">
      <alignment horizontal="center" vertical="center" wrapText="1"/>
    </xf>
    <xf numFmtId="0" fontId="27" fillId="0" borderId="13" xfId="3" quotePrefix="1" applyFont="1" applyFill="1" applyBorder="1" applyAlignment="1">
      <alignment horizontal="center" vertical="center" wrapText="1"/>
    </xf>
    <xf numFmtId="0" fontId="27" fillId="0" borderId="14" xfId="3" quotePrefix="1" applyFont="1" applyFill="1" applyBorder="1" applyAlignment="1">
      <alignment horizontal="center" vertical="center" wrapText="1"/>
    </xf>
    <xf numFmtId="165" fontId="27" fillId="0" borderId="14" xfId="3" quotePrefix="1" applyNumberFormat="1" applyFont="1" applyFill="1" applyBorder="1" applyAlignment="1">
      <alignment horizontal="center" vertical="center" wrapText="1"/>
    </xf>
    <xf numFmtId="164" fontId="27" fillId="4" borderId="11" xfId="3" quotePrefix="1" applyNumberFormat="1" applyFont="1" applyFill="1" applyBorder="1" applyAlignment="1">
      <alignment horizontal="center" vertical="center" wrapText="1"/>
    </xf>
    <xf numFmtId="164" fontId="27" fillId="0" borderId="14" xfId="3" quotePrefix="1" applyNumberFormat="1" applyFont="1" applyFill="1" applyBorder="1" applyAlignment="1">
      <alignment horizontal="center" vertical="center" wrapText="1"/>
    </xf>
    <xf numFmtId="164" fontId="28" fillId="0" borderId="15" xfId="3" quotePrefix="1" applyNumberFormat="1" applyFont="1" applyFill="1" applyBorder="1" applyAlignment="1">
      <alignment horizontal="center" vertical="center" wrapText="1"/>
    </xf>
    <xf numFmtId="164" fontId="15" fillId="0" borderId="0" xfId="3" quotePrefix="1" applyNumberFormat="1" applyFont="1" applyFill="1" applyBorder="1" applyAlignment="1">
      <alignment horizontal="left" vertical="center"/>
    </xf>
    <xf numFmtId="164" fontId="27" fillId="4" borderId="0" xfId="3" applyNumberFormat="1" applyFont="1" applyFill="1" applyBorder="1" applyAlignment="1">
      <alignment horizontal="center" vertical="center" wrapText="1"/>
    </xf>
    <xf numFmtId="0" fontId="15" fillId="0" borderId="17" xfId="3" applyFont="1" applyFill="1" applyBorder="1" applyAlignment="1">
      <alignment horizontal="center" vertical="center" wrapText="1"/>
    </xf>
    <xf numFmtId="0" fontId="16" fillId="0" borderId="17" xfId="3" applyFont="1" applyFill="1" applyBorder="1" applyAlignment="1">
      <alignment horizontal="left" vertical="top" wrapText="1"/>
    </xf>
    <xf numFmtId="165" fontId="15" fillId="0" borderId="17" xfId="3" applyNumberFormat="1" applyFont="1" applyFill="1" applyBorder="1" applyAlignment="1">
      <alignment horizontal="center" vertical="center" wrapText="1"/>
    </xf>
    <xf numFmtId="164" fontId="15" fillId="4" borderId="17" xfId="3" applyNumberFormat="1" applyFont="1" applyFill="1" applyBorder="1" applyAlignment="1">
      <alignment horizontal="right" vertical="center" wrapText="1"/>
    </xf>
    <xf numFmtId="164" fontId="15" fillId="0" borderId="17" xfId="3" applyNumberFormat="1" applyFont="1" applyFill="1" applyBorder="1" applyAlignment="1">
      <alignment horizontal="right" vertical="center" wrapText="1"/>
    </xf>
    <xf numFmtId="164" fontId="15" fillId="0" borderId="17" xfId="3" applyNumberFormat="1" applyFont="1" applyFill="1" applyBorder="1" applyAlignment="1">
      <alignment horizontal="center" vertical="center" wrapText="1"/>
    </xf>
    <xf numFmtId="164" fontId="15" fillId="0" borderId="18" xfId="3" applyNumberFormat="1" applyFont="1" applyFill="1" applyBorder="1" applyAlignment="1">
      <alignment vertical="center" wrapText="1"/>
    </xf>
    <xf numFmtId="43" fontId="0" fillId="0" borderId="0" xfId="4" applyFont="1" applyFill="1" applyAlignment="1"/>
    <xf numFmtId="0" fontId="15" fillId="0" borderId="5" xfId="3" applyFont="1" applyFill="1" applyBorder="1" applyAlignment="1">
      <alignment horizontal="center" vertical="center" wrapText="1"/>
    </xf>
    <xf numFmtId="0" fontId="16" fillId="0" borderId="5" xfId="3" applyFont="1" applyFill="1" applyBorder="1" applyAlignment="1">
      <alignment horizontal="left" vertical="top" wrapText="1"/>
    </xf>
    <xf numFmtId="165" fontId="15" fillId="0" borderId="5" xfId="3" applyNumberFormat="1" applyFont="1" applyFill="1" applyBorder="1" applyAlignment="1">
      <alignment horizontal="center" vertical="center" wrapText="1"/>
    </xf>
    <xf numFmtId="164" fontId="15" fillId="4" borderId="5" xfId="3" applyNumberFormat="1" applyFont="1" applyFill="1" applyBorder="1" applyAlignment="1">
      <alignment horizontal="right" vertical="center" wrapText="1"/>
    </xf>
    <xf numFmtId="164" fontId="15" fillId="0" borderId="5" xfId="3" applyNumberFormat="1" applyFont="1" applyFill="1" applyBorder="1" applyAlignment="1">
      <alignment horizontal="right" vertical="center" wrapText="1"/>
    </xf>
    <xf numFmtId="164" fontId="15" fillId="0" borderId="5" xfId="3" applyNumberFormat="1" applyFont="1" applyFill="1" applyBorder="1" applyAlignment="1">
      <alignment horizontal="center" vertical="center" wrapText="1"/>
    </xf>
    <xf numFmtId="164" fontId="15" fillId="0" borderId="20" xfId="3" applyNumberFormat="1" applyFont="1" applyFill="1" applyBorder="1" applyAlignment="1">
      <alignment vertical="center" wrapText="1"/>
    </xf>
    <xf numFmtId="0" fontId="15" fillId="5" borderId="5" xfId="3" applyFont="1" applyFill="1" applyBorder="1" applyAlignment="1">
      <alignment horizontal="center" vertical="center" wrapText="1"/>
    </xf>
    <xf numFmtId="0" fontId="16" fillId="5" borderId="5" xfId="3" applyFont="1" applyFill="1" applyBorder="1" applyAlignment="1">
      <alignment horizontal="left" vertical="top" wrapText="1"/>
    </xf>
    <xf numFmtId="0" fontId="16" fillId="0" borderId="5" xfId="3" applyFont="1" applyFill="1" applyBorder="1" applyAlignment="1">
      <alignment horizontal="left" vertical="center" wrapText="1"/>
    </xf>
    <xf numFmtId="164" fontId="15" fillId="0" borderId="0" xfId="3" applyNumberFormat="1" applyFont="1" applyFill="1" applyBorder="1" applyAlignment="1">
      <alignment horizontal="left" vertical="center"/>
    </xf>
    <xf numFmtId="0" fontId="14" fillId="0" borderId="23" xfId="3" applyFont="1" applyFill="1" applyBorder="1" applyAlignment="1">
      <alignment horizontal="center" vertical="center" wrapText="1"/>
    </xf>
    <xf numFmtId="0" fontId="15" fillId="0" borderId="6" xfId="3" applyFont="1" applyFill="1" applyBorder="1" applyAlignment="1">
      <alignment horizontal="center" vertical="center" wrapText="1"/>
    </xf>
    <xf numFmtId="0" fontId="16" fillId="0" borderId="6" xfId="3" applyFont="1" applyFill="1" applyBorder="1" applyAlignment="1">
      <alignment horizontal="left" vertical="top" wrapText="1"/>
    </xf>
    <xf numFmtId="165" fontId="15" fillId="0" borderId="6" xfId="3" applyNumberFormat="1" applyFont="1" applyFill="1" applyBorder="1" applyAlignment="1">
      <alignment horizontal="center" vertical="center" wrapText="1"/>
    </xf>
    <xf numFmtId="164" fontId="15" fillId="4" borderId="6" xfId="3" applyNumberFormat="1" applyFont="1" applyFill="1" applyBorder="1" applyAlignment="1">
      <alignment horizontal="right" vertical="center" wrapText="1"/>
    </xf>
    <xf numFmtId="164" fontId="15" fillId="0" borderId="6" xfId="3" applyNumberFormat="1" applyFont="1" applyFill="1" applyBorder="1" applyAlignment="1">
      <alignment horizontal="right" vertical="center" wrapText="1"/>
    </xf>
    <xf numFmtId="164" fontId="15" fillId="0" borderId="6" xfId="3" applyNumberFormat="1" applyFont="1" applyFill="1" applyBorder="1" applyAlignment="1">
      <alignment horizontal="center" vertical="center" wrapText="1"/>
    </xf>
    <xf numFmtId="164" fontId="15" fillId="0" borderId="24" xfId="3" applyNumberFormat="1" applyFont="1" applyFill="1" applyBorder="1" applyAlignment="1">
      <alignment vertical="center" wrapText="1"/>
    </xf>
    <xf numFmtId="165" fontId="15" fillId="0" borderId="5" xfId="3" applyNumberFormat="1" applyFont="1" applyFill="1" applyBorder="1" applyAlignment="1">
      <alignment horizontal="center" vertical="center"/>
    </xf>
    <xf numFmtId="164" fontId="15" fillId="4" borderId="5" xfId="3" applyNumberFormat="1" applyFont="1" applyFill="1" applyBorder="1" applyAlignment="1">
      <alignment horizontal="right" vertical="center"/>
    </xf>
    <xf numFmtId="0" fontId="30" fillId="0" borderId="0" xfId="3" applyFont="1" applyFill="1" applyAlignment="1">
      <alignment horizontal="center" vertical="center"/>
    </xf>
    <xf numFmtId="0" fontId="15" fillId="0" borderId="25" xfId="3" applyFont="1" applyFill="1" applyBorder="1" applyAlignment="1">
      <alignment horizontal="center" vertical="center" wrapText="1"/>
    </xf>
    <xf numFmtId="0" fontId="16" fillId="0" borderId="25" xfId="3" applyFont="1" applyFill="1" applyBorder="1" applyAlignment="1">
      <alignment horizontal="left" vertical="top" wrapText="1"/>
    </xf>
    <xf numFmtId="165" fontId="15" fillId="0" borderId="25" xfId="3" applyNumberFormat="1" applyFont="1" applyFill="1" applyBorder="1" applyAlignment="1">
      <alignment horizontal="center" vertical="center"/>
    </xf>
    <xf numFmtId="164" fontId="15" fillId="4" borderId="25" xfId="3" applyNumberFormat="1" applyFont="1" applyFill="1" applyBorder="1" applyAlignment="1">
      <alignment horizontal="right" vertical="center"/>
    </xf>
    <xf numFmtId="164" fontId="15" fillId="0" borderId="25" xfId="3" applyNumberFormat="1" applyFont="1" applyFill="1" applyBorder="1" applyAlignment="1">
      <alignment horizontal="right" vertical="center" wrapText="1"/>
    </xf>
    <xf numFmtId="164" fontId="15" fillId="0" borderId="25" xfId="3" applyNumberFormat="1" applyFont="1" applyFill="1" applyBorder="1" applyAlignment="1">
      <alignment horizontal="center" vertical="center" wrapText="1"/>
    </xf>
    <xf numFmtId="164" fontId="15" fillId="0" borderId="26" xfId="3" applyNumberFormat="1" applyFont="1" applyFill="1" applyBorder="1" applyAlignment="1">
      <alignment vertical="center" wrapText="1"/>
    </xf>
    <xf numFmtId="0" fontId="31" fillId="0" borderId="0" xfId="3" applyFont="1" applyFill="1" applyBorder="1" applyAlignment="1"/>
    <xf numFmtId="0" fontId="15" fillId="0" borderId="28" xfId="3" applyFont="1" applyFill="1" applyBorder="1" applyAlignment="1">
      <alignment horizontal="center" vertical="center" wrapText="1"/>
    </xf>
    <xf numFmtId="0" fontId="16" fillId="0" borderId="28" xfId="3" applyFont="1" applyFill="1" applyBorder="1" applyAlignment="1">
      <alignment horizontal="left" vertical="top" wrapText="1"/>
    </xf>
    <xf numFmtId="165" fontId="15" fillId="0" borderId="28" xfId="3" applyNumberFormat="1" applyFont="1" applyFill="1" applyBorder="1" applyAlignment="1">
      <alignment horizontal="center" vertical="center"/>
    </xf>
    <xf numFmtId="164" fontId="15" fillId="4" borderId="28" xfId="3" applyNumberFormat="1" applyFont="1" applyFill="1" applyBorder="1" applyAlignment="1">
      <alignment horizontal="right" vertical="center"/>
    </xf>
    <xf numFmtId="164" fontId="15" fillId="0" borderId="28" xfId="3" applyNumberFormat="1" applyFont="1" applyFill="1" applyBorder="1" applyAlignment="1">
      <alignment horizontal="right" vertical="center" wrapText="1"/>
    </xf>
    <xf numFmtId="164" fontId="15" fillId="0" borderId="28" xfId="3" applyNumberFormat="1" applyFont="1" applyFill="1" applyBorder="1" applyAlignment="1">
      <alignment horizontal="center" vertical="center" wrapText="1"/>
    </xf>
    <xf numFmtId="164" fontId="15" fillId="0" borderId="29" xfId="3" applyNumberFormat="1" applyFont="1" applyFill="1" applyBorder="1" applyAlignment="1">
      <alignment vertical="center" wrapText="1"/>
    </xf>
    <xf numFmtId="0" fontId="30" fillId="0" borderId="0"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5" xfId="3" applyFont="1" applyFill="1" applyBorder="1" applyAlignment="1">
      <alignment horizontal="center" vertical="center"/>
    </xf>
    <xf numFmtId="0" fontId="15" fillId="5" borderId="5" xfId="3" applyFont="1" applyFill="1" applyBorder="1" applyAlignment="1">
      <alignment horizontal="center" vertical="center"/>
    </xf>
    <xf numFmtId="164" fontId="15" fillId="0" borderId="5" xfId="3" applyNumberFormat="1" applyFont="1" applyFill="1" applyBorder="1" applyAlignment="1">
      <alignment horizontal="center" wrapText="1"/>
    </xf>
    <xf numFmtId="165" fontId="15" fillId="0" borderId="5" xfId="3" applyNumberFormat="1" applyFont="1" applyBorder="1" applyAlignment="1">
      <alignment horizontal="center" vertical="center" wrapText="1"/>
    </xf>
    <xf numFmtId="164" fontId="15" fillId="0" borderId="5" xfId="3" applyNumberFormat="1" applyFont="1" applyBorder="1" applyAlignment="1">
      <alignment horizontal="center" vertical="center" wrapText="1"/>
    </xf>
    <xf numFmtId="164" fontId="15" fillId="0" borderId="5" xfId="3" applyNumberFormat="1" applyFont="1" applyBorder="1" applyAlignment="1">
      <alignment horizontal="right" vertical="center" wrapText="1"/>
    </xf>
    <xf numFmtId="0" fontId="16" fillId="0" borderId="5" xfId="3" applyFont="1" applyBorder="1" applyAlignment="1">
      <alignment horizontal="left" vertical="top" wrapText="1"/>
    </xf>
    <xf numFmtId="0" fontId="15" fillId="0" borderId="5" xfId="3" applyFont="1" applyBorder="1" applyAlignment="1">
      <alignment horizontal="center" vertical="center" wrapText="1"/>
    </xf>
    <xf numFmtId="0" fontId="16" fillId="0" borderId="5" xfId="3" applyFont="1" applyBorder="1" applyAlignment="1">
      <alignment vertical="center" wrapText="1"/>
    </xf>
    <xf numFmtId="0" fontId="15" fillId="0" borderId="6" xfId="3" applyFont="1" applyBorder="1" applyAlignment="1">
      <alignment horizontal="center" vertical="center" wrapText="1"/>
    </xf>
    <xf numFmtId="0" fontId="16" fillId="0" borderId="6" xfId="3" applyFont="1" applyBorder="1" applyAlignment="1">
      <alignment horizontal="left" vertical="center" wrapText="1"/>
    </xf>
    <xf numFmtId="165" fontId="15" fillId="0" borderId="6" xfId="3" applyNumberFormat="1" applyFont="1" applyBorder="1" applyAlignment="1">
      <alignment horizontal="center" vertical="center" wrapText="1"/>
    </xf>
    <xf numFmtId="164" fontId="15" fillId="0" borderId="6" xfId="3" applyNumberFormat="1" applyFont="1" applyBorder="1" applyAlignment="1">
      <alignment horizontal="center" vertical="center" wrapText="1"/>
    </xf>
    <xf numFmtId="164" fontId="15" fillId="0" borderId="6" xfId="3" applyNumberFormat="1" applyFont="1" applyBorder="1" applyAlignment="1">
      <alignment horizontal="right" vertical="center" wrapText="1"/>
    </xf>
    <xf numFmtId="0" fontId="16" fillId="5" borderId="5" xfId="3" applyFont="1" applyFill="1" applyBorder="1" applyAlignment="1">
      <alignment vertical="center" wrapText="1"/>
    </xf>
    <xf numFmtId="0" fontId="16" fillId="0" borderId="5" xfId="3" applyFont="1" applyBorder="1" applyAlignment="1">
      <alignment horizontal="left" vertical="center" wrapText="1"/>
    </xf>
    <xf numFmtId="0" fontId="14" fillId="0" borderId="23" xfId="3" applyFont="1" applyBorder="1" applyAlignment="1">
      <alignment horizontal="center" vertical="center" wrapText="1"/>
    </xf>
    <xf numFmtId="0" fontId="14" fillId="0" borderId="22" xfId="3" applyFont="1" applyBorder="1" applyAlignment="1">
      <alignment horizontal="center" vertical="center" wrapText="1"/>
    </xf>
    <xf numFmtId="0" fontId="16" fillId="0" borderId="6" xfId="3" applyFont="1" applyBorder="1" applyAlignment="1">
      <alignment vertical="center" wrapText="1"/>
    </xf>
    <xf numFmtId="0" fontId="15" fillId="0" borderId="17" xfId="5" applyFont="1" applyFill="1" applyBorder="1" applyAlignment="1">
      <alignment horizontal="center" vertical="center" wrapText="1"/>
    </xf>
    <xf numFmtId="0" fontId="16" fillId="0" borderId="17" xfId="5" applyFont="1" applyFill="1" applyBorder="1" applyAlignment="1">
      <alignment horizontal="left" vertical="top" wrapText="1"/>
    </xf>
    <xf numFmtId="165" fontId="15" fillId="0" borderId="17" xfId="5" applyNumberFormat="1" applyFont="1" applyFill="1" applyBorder="1" applyAlignment="1">
      <alignment horizontal="center" vertical="center" wrapText="1"/>
    </xf>
    <xf numFmtId="164" fontId="15" fillId="4" borderId="5" xfId="5" applyNumberFormat="1" applyFont="1" applyFill="1" applyBorder="1" applyAlignment="1">
      <alignment horizontal="right" vertical="center" wrapText="1"/>
    </xf>
    <xf numFmtId="164" fontId="15" fillId="0" borderId="17" xfId="5" applyNumberFormat="1" applyFont="1" applyFill="1" applyBorder="1" applyAlignment="1">
      <alignment horizontal="center" vertical="center" wrapText="1"/>
    </xf>
    <xf numFmtId="164" fontId="15" fillId="0" borderId="17" xfId="5" applyNumberFormat="1" applyFont="1" applyFill="1" applyBorder="1" applyAlignment="1">
      <alignment horizontal="right" vertical="center" wrapText="1"/>
    </xf>
    <xf numFmtId="0" fontId="13" fillId="0" borderId="17" xfId="3" applyFont="1" applyFill="1" applyBorder="1" applyAlignment="1"/>
    <xf numFmtId="0" fontId="15" fillId="0" borderId="5" xfId="5" applyFont="1" applyFill="1" applyBorder="1" applyAlignment="1">
      <alignment horizontal="center" vertical="center" wrapText="1"/>
    </xf>
    <xf numFmtId="0" fontId="16" fillId="0" borderId="5" xfId="5" applyFont="1" applyFill="1" applyBorder="1" applyAlignment="1">
      <alignment horizontal="left" vertical="top" wrapText="1"/>
    </xf>
    <xf numFmtId="165" fontId="15" fillId="0" borderId="5" xfId="5" applyNumberFormat="1" applyFont="1" applyFill="1" applyBorder="1" applyAlignment="1">
      <alignment horizontal="center" vertical="center" wrapText="1"/>
    </xf>
    <xf numFmtId="164" fontId="15" fillId="0" borderId="5" xfId="5" applyNumberFormat="1" applyFont="1" applyFill="1" applyBorder="1" applyAlignment="1">
      <alignment horizontal="center" vertical="center" wrapText="1"/>
    </xf>
    <xf numFmtId="164" fontId="15" fillId="0" borderId="5" xfId="5" applyNumberFormat="1" applyFont="1" applyFill="1" applyBorder="1" applyAlignment="1">
      <alignment horizontal="right" vertical="center" wrapText="1"/>
    </xf>
    <xf numFmtId="0" fontId="13" fillId="0" borderId="5" xfId="3" applyFont="1" applyFill="1" applyBorder="1" applyAlignment="1"/>
    <xf numFmtId="0" fontId="15" fillId="5" borderId="5" xfId="5" applyFont="1" applyFill="1" applyBorder="1" applyAlignment="1">
      <alignment horizontal="center" vertical="center" wrapText="1"/>
    </xf>
    <xf numFmtId="0" fontId="16" fillId="5" borderId="5" xfId="5" applyFont="1" applyFill="1" applyBorder="1" applyAlignment="1">
      <alignment horizontal="left" vertical="top" wrapText="1"/>
    </xf>
    <xf numFmtId="0" fontId="16" fillId="0" borderId="5" xfId="5" applyFont="1" applyFill="1" applyBorder="1" applyAlignment="1">
      <alignment horizontal="left" vertical="center" wrapText="1"/>
    </xf>
    <xf numFmtId="0" fontId="15" fillId="0" borderId="6" xfId="5" applyFont="1" applyFill="1" applyBorder="1" applyAlignment="1">
      <alignment horizontal="center" vertical="center" wrapText="1"/>
    </xf>
    <xf numFmtId="0" fontId="16" fillId="0" borderId="6" xfId="5" applyFont="1" applyFill="1" applyBorder="1" applyAlignment="1">
      <alignment horizontal="left" vertical="center" wrapText="1"/>
    </xf>
    <xf numFmtId="165" fontId="15" fillId="0" borderId="6" xfId="5" applyNumberFormat="1" applyFont="1" applyFill="1" applyBorder="1" applyAlignment="1">
      <alignment horizontal="center" vertical="center" wrapText="1"/>
    </xf>
    <xf numFmtId="164" fontId="15" fillId="4" borderId="6" xfId="5" applyNumberFormat="1" applyFont="1" applyFill="1" applyBorder="1" applyAlignment="1">
      <alignment horizontal="right" vertical="center" wrapText="1"/>
    </xf>
    <xf numFmtId="164" fontId="15" fillId="0" borderId="6" xfId="5" applyNumberFormat="1" applyFont="1" applyFill="1" applyBorder="1" applyAlignment="1">
      <alignment horizontal="center" vertical="center" wrapText="1"/>
    </xf>
    <xf numFmtId="164" fontId="15" fillId="0" borderId="6" xfId="5" applyNumberFormat="1" applyFont="1" applyFill="1" applyBorder="1" applyAlignment="1">
      <alignment horizontal="right" vertical="center" wrapText="1"/>
    </xf>
    <xf numFmtId="0" fontId="13" fillId="0" borderId="6" xfId="3" applyFont="1" applyFill="1" applyBorder="1" applyAlignment="1"/>
    <xf numFmtId="0" fontId="14" fillId="0" borderId="23" xfId="5" applyFont="1" applyFill="1" applyBorder="1" applyAlignment="1">
      <alignment horizontal="center" vertical="center" wrapText="1"/>
    </xf>
    <xf numFmtId="0" fontId="14" fillId="0" borderId="31" xfId="5" applyFont="1" applyFill="1" applyBorder="1" applyAlignment="1">
      <alignment horizontal="center" vertical="center" wrapText="1"/>
    </xf>
    <xf numFmtId="0" fontId="15" fillId="0" borderId="28" xfId="5" applyFont="1" applyFill="1" applyBorder="1" applyAlignment="1">
      <alignment horizontal="center" vertical="center" wrapText="1"/>
    </xf>
    <xf numFmtId="0" fontId="16" fillId="0" borderId="28" xfId="5" applyFont="1" applyFill="1" applyBorder="1" applyAlignment="1">
      <alignment horizontal="left" vertical="top" wrapText="1"/>
    </xf>
    <xf numFmtId="165" fontId="15" fillId="0" borderId="28" xfId="5" applyNumberFormat="1" applyFont="1" applyFill="1" applyBorder="1" applyAlignment="1">
      <alignment horizontal="center" vertical="center"/>
    </xf>
    <xf numFmtId="164" fontId="15" fillId="4" borderId="28" xfId="5" applyNumberFormat="1" applyFont="1" applyFill="1" applyBorder="1" applyAlignment="1">
      <alignment horizontal="right" vertical="center"/>
    </xf>
    <xf numFmtId="164" fontId="15" fillId="0" borderId="28" xfId="5" applyNumberFormat="1" applyFont="1" applyFill="1" applyBorder="1" applyAlignment="1">
      <alignment horizontal="center" vertical="center" wrapText="1"/>
    </xf>
    <xf numFmtId="164" fontId="15" fillId="0" borderId="28" xfId="5" applyNumberFormat="1" applyFont="1" applyFill="1" applyBorder="1" applyAlignment="1">
      <alignment horizontal="right" vertical="center" wrapText="1"/>
    </xf>
    <xf numFmtId="0" fontId="13" fillId="0" borderId="28" xfId="3" applyFont="1" applyFill="1" applyBorder="1" applyAlignment="1"/>
    <xf numFmtId="0" fontId="14" fillId="0" borderId="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6" fillId="0" borderId="0" xfId="5" applyFont="1" applyFill="1" applyBorder="1" applyAlignment="1">
      <alignment horizontal="left" vertical="top" wrapText="1"/>
    </xf>
    <xf numFmtId="165" fontId="17" fillId="0" borderId="0" xfId="5" applyNumberFormat="1" applyFont="1" applyFill="1" applyBorder="1" applyAlignment="1">
      <alignment horizontal="left" vertical="top"/>
    </xf>
    <xf numFmtId="165" fontId="10" fillId="0" borderId="0" xfId="5" applyNumberFormat="1" applyFont="1" applyFill="1" applyBorder="1" applyAlignment="1">
      <alignment horizontal="left" vertical="top" wrapText="1"/>
    </xf>
    <xf numFmtId="164" fontId="10" fillId="4" borderId="0" xfId="5" applyNumberFormat="1" applyFont="1" applyFill="1" applyBorder="1" applyAlignment="1">
      <alignment horizontal="left" vertical="top" wrapText="1"/>
    </xf>
    <xf numFmtId="164" fontId="10" fillId="0" borderId="0" xfId="5" applyNumberFormat="1" applyFont="1" applyFill="1" applyBorder="1" applyAlignment="1">
      <alignment horizontal="left" vertical="top" wrapText="1"/>
    </xf>
    <xf numFmtId="164" fontId="15" fillId="0" borderId="0" xfId="5" applyNumberFormat="1" applyFont="1" applyFill="1" applyBorder="1" applyAlignment="1">
      <alignment horizontal="left" vertical="top"/>
    </xf>
    <xf numFmtId="164" fontId="15" fillId="0" borderId="0" xfId="5" applyNumberFormat="1" applyFont="1" applyFill="1" applyBorder="1" applyAlignment="1">
      <alignment horizontal="right" vertical="center" wrapText="1"/>
    </xf>
    <xf numFmtId="164" fontId="15" fillId="0" borderId="0" xfId="5" applyNumberFormat="1" applyFont="1" applyFill="1" applyBorder="1" applyAlignment="1">
      <alignment vertical="center" wrapText="1"/>
    </xf>
    <xf numFmtId="0" fontId="13" fillId="0" borderId="0" xfId="3" applyFont="1" applyFill="1" applyBorder="1" applyAlignment="1"/>
    <xf numFmtId="0" fontId="13" fillId="4" borderId="0" xfId="3" applyFont="1" applyFill="1" applyAlignment="1"/>
    <xf numFmtId="0" fontId="13" fillId="0" borderId="0" xfId="3" applyFont="1" applyAlignment="1"/>
    <xf numFmtId="0" fontId="8" fillId="0" borderId="0" xfId="3" applyFont="1" applyAlignment="1">
      <alignment horizontal="center"/>
    </xf>
    <xf numFmtId="0" fontId="8" fillId="0" borderId="0" xfId="3" applyFont="1" applyAlignment="1">
      <alignment horizontal="center" vertical="center"/>
    </xf>
    <xf numFmtId="0" fontId="8" fillId="0" borderId="0" xfId="3" applyFont="1" applyAlignment="1">
      <alignment horizontal="right"/>
    </xf>
    <xf numFmtId="4" fontId="8" fillId="0" borderId="0" xfId="3" applyNumberFormat="1" applyFont="1" applyAlignment="1">
      <alignment horizontal="right"/>
    </xf>
    <xf numFmtId="4" fontId="8" fillId="0" borderId="0" xfId="3" applyNumberFormat="1" applyFont="1"/>
    <xf numFmtId="164" fontId="0" fillId="0" borderId="0" xfId="6" applyFont="1" applyAlignment="1"/>
    <xf numFmtId="0" fontId="6" fillId="0" borderId="4" xfId="3" applyFont="1" applyBorder="1" applyAlignment="1">
      <alignment horizontal="center"/>
    </xf>
    <xf numFmtId="0" fontId="6" fillId="0" borderId="32" xfId="3" applyFont="1" applyBorder="1" applyAlignment="1">
      <alignment horizontal="center" vertical="center" wrapText="1"/>
    </xf>
    <xf numFmtId="0" fontId="6" fillId="7" borderId="32" xfId="3" applyFont="1" applyFill="1" applyBorder="1" applyAlignment="1">
      <alignment horizontal="center" vertical="center" wrapText="1"/>
    </xf>
    <xf numFmtId="4" fontId="6" fillId="7" borderId="32" xfId="3" applyNumberFormat="1" applyFont="1" applyFill="1" applyBorder="1" applyAlignment="1">
      <alignment horizontal="center" vertical="center" wrapText="1"/>
    </xf>
    <xf numFmtId="4" fontId="6" fillId="7" borderId="33" xfId="3" applyNumberFormat="1" applyFont="1" applyFill="1" applyBorder="1" applyAlignment="1">
      <alignment horizontal="center" vertical="center" wrapText="1"/>
    </xf>
    <xf numFmtId="0" fontId="6" fillId="7" borderId="34" xfId="3" applyFont="1" applyFill="1" applyBorder="1" applyAlignment="1">
      <alignment horizontal="center" vertical="center" wrapText="1"/>
    </xf>
    <xf numFmtId="4" fontId="6" fillId="7" borderId="34" xfId="3" applyNumberFormat="1" applyFont="1" applyFill="1" applyBorder="1" applyAlignment="1">
      <alignment horizontal="center" vertical="center" wrapText="1"/>
    </xf>
    <xf numFmtId="164" fontId="6" fillId="7" borderId="34" xfId="6" applyFont="1" applyFill="1" applyBorder="1" applyAlignment="1">
      <alignment horizontal="center" vertical="center" wrapText="1"/>
    </xf>
    <xf numFmtId="0" fontId="6" fillId="7" borderId="4" xfId="3" applyFont="1" applyFill="1" applyBorder="1" applyAlignment="1">
      <alignment horizontal="center" vertical="center" wrapText="1"/>
    </xf>
    <xf numFmtId="0" fontId="32" fillId="0" borderId="0" xfId="3" applyFont="1" applyAlignment="1">
      <alignment horizontal="center" vertical="center" wrapText="1"/>
    </xf>
    <xf numFmtId="0" fontId="32" fillId="0" borderId="0" xfId="3" applyFont="1" applyAlignment="1">
      <alignment horizontal="center" wrapText="1"/>
    </xf>
    <xf numFmtId="0" fontId="33" fillId="0" borderId="3" xfId="3" quotePrefix="1" applyFont="1" applyBorder="1" applyAlignment="1">
      <alignment horizontal="center"/>
    </xf>
    <xf numFmtId="0" fontId="33" fillId="0" borderId="3" xfId="3" applyFont="1" applyBorder="1" applyAlignment="1">
      <alignment horizontal="center"/>
    </xf>
    <xf numFmtId="0" fontId="33" fillId="0" borderId="3" xfId="3" applyFont="1" applyBorder="1" applyAlignment="1">
      <alignment horizontal="center" vertical="center"/>
    </xf>
    <xf numFmtId="3" fontId="33" fillId="0" borderId="3" xfId="3" applyNumberFormat="1" applyFont="1" applyBorder="1" applyAlignment="1">
      <alignment horizontal="center"/>
    </xf>
    <xf numFmtId="4" fontId="33" fillId="0" borderId="3" xfId="3" applyNumberFormat="1" applyFont="1" applyBorder="1" applyAlignment="1">
      <alignment horizontal="center"/>
    </xf>
    <xf numFmtId="164" fontId="33" fillId="0" borderId="3" xfId="6" applyFont="1" applyBorder="1" applyAlignment="1">
      <alignment horizontal="center"/>
    </xf>
    <xf numFmtId="0" fontId="33" fillId="7" borderId="3" xfId="3" applyFont="1" applyFill="1" applyBorder="1" applyAlignment="1">
      <alignment horizontal="center"/>
    </xf>
    <xf numFmtId="4" fontId="34" fillId="0" borderId="0" xfId="3" applyNumberFormat="1" applyFont="1" applyAlignment="1">
      <alignment horizontal="center"/>
    </xf>
    <xf numFmtId="0" fontId="13" fillId="0" borderId="0" xfId="3" applyFont="1" applyAlignment="1">
      <alignment horizontal="left"/>
    </xf>
    <xf numFmtId="0" fontId="13" fillId="0" borderId="0" xfId="3" applyFont="1" applyAlignment="1">
      <alignment horizontal="center"/>
    </xf>
    <xf numFmtId="4" fontId="8" fillId="0" borderId="0" xfId="3" applyNumberFormat="1" applyFont="1" applyAlignment="1"/>
    <xf numFmtId="0" fontId="8" fillId="0" borderId="0" xfId="3" applyFont="1" applyAlignment="1"/>
    <xf numFmtId="4" fontId="8" fillId="0" borderId="0" xfId="3" applyNumberFormat="1" applyFont="1" applyAlignment="1">
      <alignment horizontal="center"/>
    </xf>
    <xf numFmtId="3" fontId="13" fillId="0" borderId="0" xfId="3" applyNumberFormat="1" applyFont="1" applyAlignment="1"/>
    <xf numFmtId="164" fontId="8" fillId="0" borderId="0" xfId="6" applyFont="1" applyAlignment="1"/>
    <xf numFmtId="4" fontId="35" fillId="0" borderId="0" xfId="3" applyNumberFormat="1" applyFont="1"/>
    <xf numFmtId="0" fontId="35" fillId="0" borderId="0" xfId="3" applyFont="1" applyAlignment="1"/>
    <xf numFmtId="164" fontId="0" fillId="0" borderId="0" xfId="1" applyFont="1"/>
    <xf numFmtId="0" fontId="0" fillId="0" borderId="0" xfId="0" applyFont="1" applyAlignment="1"/>
    <xf numFmtId="4" fontId="0" fillId="0" borderId="0" xfId="0" applyNumberFormat="1" applyFont="1"/>
    <xf numFmtId="0" fontId="10" fillId="0" borderId="0" xfId="0" applyFont="1"/>
    <xf numFmtId="0" fontId="10" fillId="0" borderId="0" xfId="0" applyFont="1" applyAlignment="1">
      <alignment wrapText="1"/>
    </xf>
    <xf numFmtId="0" fontId="26" fillId="0" borderId="1" xfId="0" applyFont="1" applyBorder="1"/>
    <xf numFmtId="0" fontId="26" fillId="0" borderId="0" xfId="0" applyFont="1"/>
    <xf numFmtId="0" fontId="10" fillId="0" borderId="1" xfId="0" applyFont="1" applyBorder="1"/>
    <xf numFmtId="0" fontId="30" fillId="0" borderId="0" xfId="0" applyFont="1"/>
    <xf numFmtId="0" fontId="10" fillId="0" borderId="0" xfId="0" applyFont="1" applyAlignment="1"/>
    <xf numFmtId="4" fontId="10" fillId="0" borderId="0" xfId="0" applyNumberFormat="1" applyFont="1"/>
    <xf numFmtId="164" fontId="10" fillId="0" borderId="0" xfId="1" applyFont="1" applyAlignment="1">
      <alignment horizontal="right"/>
    </xf>
    <xf numFmtId="0" fontId="5" fillId="0" borderId="0" xfId="0" applyFont="1" applyAlignment="1">
      <alignment vertical="center"/>
    </xf>
    <xf numFmtId="0" fontId="5" fillId="0" borderId="0" xfId="0" applyFont="1" applyAlignment="1"/>
    <xf numFmtId="0" fontId="5" fillId="0" borderId="0" xfId="0" applyFont="1"/>
    <xf numFmtId="49" fontId="10" fillId="0" borderId="5" xfId="0" quotePrefix="1" applyNumberFormat="1" applyFont="1" applyBorder="1" applyAlignment="1">
      <alignment horizontal="center" vertical="top" wrapText="1"/>
    </xf>
    <xf numFmtId="4" fontId="10" fillId="0" borderId="32" xfId="0" applyNumberFormat="1" applyFont="1" applyBorder="1"/>
    <xf numFmtId="0" fontId="10" fillId="0" borderId="5" xfId="0" applyFont="1" applyBorder="1"/>
    <xf numFmtId="0" fontId="26" fillId="0" borderId="5" xfId="0" applyFont="1" applyBorder="1" applyAlignment="1">
      <alignment wrapText="1"/>
    </xf>
    <xf numFmtId="3" fontId="26" fillId="0" borderId="5" xfId="0" applyNumberFormat="1" applyFont="1" applyBorder="1" applyAlignment="1">
      <alignment horizontal="center" wrapText="1"/>
    </xf>
    <xf numFmtId="4" fontId="26" fillId="0" borderId="5" xfId="0" applyNumberFormat="1" applyFont="1" applyBorder="1" applyAlignment="1">
      <alignment wrapText="1"/>
    </xf>
    <xf numFmtId="0" fontId="9" fillId="0" borderId="0" xfId="9" applyFont="1" applyAlignment="1"/>
    <xf numFmtId="0" fontId="43" fillId="0" borderId="0" xfId="9" applyFont="1" applyAlignment="1">
      <alignment horizontal="center"/>
    </xf>
    <xf numFmtId="0" fontId="9" fillId="0" borderId="0" xfId="9" applyFont="1" applyAlignment="1">
      <alignment vertical="center"/>
    </xf>
    <xf numFmtId="0" fontId="44" fillId="8" borderId="4" xfId="9" applyFont="1" applyFill="1" applyBorder="1" applyAlignment="1">
      <alignment horizontal="center" vertical="center" wrapText="1"/>
    </xf>
    <xf numFmtId="0" fontId="5" fillId="0" borderId="5" xfId="9" applyFont="1" applyBorder="1" applyAlignment="1">
      <alignment vertical="center" wrapText="1"/>
    </xf>
    <xf numFmtId="0" fontId="5" fillId="0" borderId="5" xfId="9" applyFont="1" applyBorder="1" applyAlignment="1">
      <alignment horizontal="left" vertical="center" wrapText="1"/>
    </xf>
    <xf numFmtId="0" fontId="5" fillId="0" borderId="5" xfId="9" applyFont="1" applyBorder="1" applyAlignment="1">
      <alignment horizontal="center" vertical="center" wrapText="1"/>
    </xf>
    <xf numFmtId="43" fontId="5" fillId="0" borderId="5" xfId="10" applyFont="1" applyBorder="1" applyAlignment="1">
      <alignment vertical="center" wrapText="1"/>
    </xf>
    <xf numFmtId="0" fontId="40" fillId="0" borderId="5" xfId="9" applyFont="1" applyBorder="1" applyAlignment="1">
      <alignment horizontal="left" vertical="center" wrapText="1"/>
    </xf>
    <xf numFmtId="0" fontId="5" fillId="3" borderId="5" xfId="9" applyFont="1" applyFill="1" applyBorder="1" applyAlignment="1">
      <alignment horizontal="left" wrapText="1"/>
    </xf>
    <xf numFmtId="0" fontId="39" fillId="0" borderId="5" xfId="9" applyFont="1" applyBorder="1" applyAlignment="1">
      <alignment horizontal="center" vertical="center" wrapText="1"/>
    </xf>
    <xf numFmtId="17" fontId="5" fillId="0" borderId="5" xfId="9" quotePrefix="1" applyNumberFormat="1" applyFont="1" applyBorder="1" applyAlignment="1">
      <alignment vertical="center" wrapText="1"/>
    </xf>
    <xf numFmtId="164" fontId="5" fillId="0" borderId="5" xfId="11" applyFont="1" applyBorder="1" applyAlignment="1">
      <alignment horizontal="right" vertical="center" wrapText="1"/>
    </xf>
    <xf numFmtId="0" fontId="40" fillId="0" borderId="5" xfId="9" applyFont="1" applyBorder="1" applyAlignment="1">
      <alignment horizontal="center" vertical="center" wrapText="1"/>
    </xf>
    <xf numFmtId="0" fontId="40" fillId="0" borderId="5" xfId="9" applyFont="1" applyBorder="1" applyAlignment="1">
      <alignment vertical="center" wrapText="1"/>
    </xf>
    <xf numFmtId="164" fontId="40" fillId="0" borderId="5" xfId="11" applyFont="1" applyBorder="1" applyAlignment="1">
      <alignment horizontal="right" vertical="center" wrapText="1"/>
    </xf>
    <xf numFmtId="43" fontId="5" fillId="3" borderId="5" xfId="10" applyFont="1" applyFill="1" applyBorder="1" applyAlignment="1">
      <alignment horizontal="center" vertical="center" wrapText="1"/>
    </xf>
    <xf numFmtId="0" fontId="5" fillId="3" borderId="5" xfId="9" applyFont="1" applyFill="1" applyBorder="1" applyAlignment="1">
      <alignment horizontal="left" vertical="center" wrapText="1"/>
    </xf>
    <xf numFmtId="0" fontId="45" fillId="10" borderId="5" xfId="9" applyFont="1" applyFill="1" applyBorder="1" applyAlignment="1">
      <alignment vertical="center"/>
    </xf>
    <xf numFmtId="0" fontId="45" fillId="10" borderId="5" xfId="9" applyFont="1" applyFill="1" applyBorder="1" applyAlignment="1">
      <alignment horizontal="center" vertical="center"/>
    </xf>
    <xf numFmtId="0" fontId="44" fillId="11" borderId="5" xfId="9" applyFont="1" applyFill="1" applyBorder="1" applyAlignment="1">
      <alignment horizontal="center" vertical="center" wrapText="1"/>
    </xf>
    <xf numFmtId="43" fontId="45" fillId="10" borderId="5" xfId="10" applyFont="1" applyFill="1" applyBorder="1" applyAlignment="1">
      <alignment horizontal="center" vertical="center"/>
    </xf>
    <xf numFmtId="0" fontId="5" fillId="3" borderId="5" xfId="9" applyFont="1" applyFill="1" applyBorder="1" applyAlignment="1">
      <alignment horizontal="center" vertical="center" wrapText="1"/>
    </xf>
    <xf numFmtId="0" fontId="5" fillId="3" borderId="5" xfId="9" applyFont="1" applyFill="1" applyBorder="1" applyAlignment="1">
      <alignment vertical="center" wrapText="1"/>
    </xf>
    <xf numFmtId="0" fontId="5" fillId="3" borderId="5" xfId="9" applyFont="1" applyFill="1" applyBorder="1" applyAlignment="1">
      <alignment horizontal="left" vertical="top" wrapText="1"/>
    </xf>
    <xf numFmtId="17" fontId="5" fillId="3" borderId="5" xfId="9" applyNumberFormat="1" applyFont="1" applyFill="1" applyBorder="1" applyAlignment="1">
      <alignment vertical="center" wrapText="1"/>
    </xf>
    <xf numFmtId="0" fontId="46" fillId="10" borderId="5" xfId="9" applyFont="1" applyFill="1" applyBorder="1" applyAlignment="1">
      <alignment horizontal="left" vertical="center" wrapText="1"/>
    </xf>
    <xf numFmtId="0" fontId="46" fillId="10" borderId="5" xfId="9" applyFont="1" applyFill="1" applyBorder="1" applyAlignment="1">
      <alignment horizontal="center" vertical="center" wrapText="1"/>
    </xf>
    <xf numFmtId="0" fontId="46" fillId="10" borderId="5" xfId="9" applyFont="1" applyFill="1" applyBorder="1" applyAlignment="1">
      <alignment horizontal="center" wrapText="1"/>
    </xf>
    <xf numFmtId="43" fontId="46" fillId="10" borderId="5" xfId="10" applyFont="1" applyFill="1" applyBorder="1" applyAlignment="1">
      <alignment horizontal="center" vertical="center" wrapText="1"/>
    </xf>
    <xf numFmtId="0" fontId="39" fillId="3" borderId="5" xfId="9" applyFont="1" applyFill="1" applyBorder="1" applyAlignment="1">
      <alignment horizontal="left" vertical="center" wrapText="1"/>
    </xf>
    <xf numFmtId="0" fontId="39" fillId="3" borderId="5" xfId="9" applyFont="1" applyFill="1" applyBorder="1" applyAlignment="1">
      <alignment horizontal="center" vertical="center"/>
    </xf>
    <xf numFmtId="17" fontId="5" fillId="3" borderId="5" xfId="9" applyNumberFormat="1" applyFont="1" applyFill="1" applyBorder="1" applyAlignment="1">
      <alignment horizontal="left" vertical="center" wrapText="1"/>
    </xf>
    <xf numFmtId="0" fontId="39" fillId="3" borderId="5" xfId="9" applyFont="1" applyFill="1" applyBorder="1" applyAlignment="1">
      <alignment horizontal="left" vertical="center"/>
    </xf>
    <xf numFmtId="164" fontId="40" fillId="3" borderId="5" xfId="11" applyNumberFormat="1" applyFont="1" applyFill="1" applyBorder="1" applyAlignment="1">
      <alignment vertical="top" wrapText="1"/>
    </xf>
    <xf numFmtId="0" fontId="9" fillId="3" borderId="0" xfId="9" applyFont="1" applyFill="1" applyAlignment="1">
      <alignment vertical="center"/>
    </xf>
    <xf numFmtId="0" fontId="9" fillId="12" borderId="0" xfId="9" applyFont="1" applyFill="1" applyAlignment="1">
      <alignment vertical="center"/>
    </xf>
    <xf numFmtId="0" fontId="9" fillId="3" borderId="0" xfId="9" applyFont="1" applyFill="1" applyAlignment="1">
      <alignment vertical="top"/>
    </xf>
    <xf numFmtId="0" fontId="9" fillId="0" borderId="0" xfId="9" applyFont="1" applyFill="1" applyAlignment="1">
      <alignment vertical="top"/>
    </xf>
    <xf numFmtId="164" fontId="5" fillId="3" borderId="5" xfId="11" applyNumberFormat="1" applyFont="1" applyFill="1" applyBorder="1" applyAlignment="1">
      <alignment horizontal="right" vertical="top" wrapText="1"/>
    </xf>
    <xf numFmtId="0" fontId="6" fillId="10" borderId="5" xfId="9" applyFont="1" applyFill="1" applyBorder="1" applyAlignment="1">
      <alignment horizontal="left" vertical="center" wrapText="1"/>
    </xf>
    <xf numFmtId="0" fontId="6" fillId="10" borderId="5" xfId="9" applyFont="1" applyFill="1" applyBorder="1" applyAlignment="1">
      <alignment horizontal="center" vertical="center" wrapText="1"/>
    </xf>
    <xf numFmtId="17" fontId="6" fillId="10" borderId="5" xfId="9" applyNumberFormat="1" applyFont="1" applyFill="1" applyBorder="1" applyAlignment="1">
      <alignment vertical="center" wrapText="1"/>
    </xf>
    <xf numFmtId="0" fontId="6" fillId="10" borderId="5" xfId="9" applyFont="1" applyFill="1" applyBorder="1" applyAlignment="1">
      <alignment vertical="center" wrapText="1"/>
    </xf>
    <xf numFmtId="164" fontId="6" fillId="10" borderId="5" xfId="11" applyNumberFormat="1" applyFont="1" applyFill="1" applyBorder="1" applyAlignment="1">
      <alignment horizontal="right" vertical="center" wrapText="1"/>
    </xf>
    <xf numFmtId="43" fontId="6" fillId="10" borderId="5" xfId="10" applyFont="1" applyFill="1" applyBorder="1" applyAlignment="1">
      <alignment horizontal="center" vertical="center" wrapText="1"/>
    </xf>
    <xf numFmtId="0" fontId="39" fillId="3" borderId="5" xfId="9" applyFont="1" applyFill="1" applyBorder="1" applyAlignment="1">
      <alignment horizontal="left" wrapText="1"/>
    </xf>
    <xf numFmtId="0" fontId="39" fillId="3" borderId="5" xfId="9" applyFont="1" applyFill="1" applyBorder="1" applyAlignment="1">
      <alignment horizontal="center" vertical="center" wrapText="1"/>
    </xf>
    <xf numFmtId="49" fontId="39" fillId="3" borderId="5" xfId="9" applyNumberFormat="1" applyFont="1" applyFill="1" applyBorder="1" applyAlignment="1">
      <alignment horizontal="left" vertical="center" wrapText="1"/>
    </xf>
    <xf numFmtId="39" fontId="39" fillId="3" borderId="5" xfId="9" applyNumberFormat="1" applyFont="1" applyFill="1" applyBorder="1" applyAlignment="1">
      <alignment horizontal="right" wrapText="1"/>
    </xf>
    <xf numFmtId="0" fontId="5" fillId="3" borderId="5" xfId="9" applyFont="1" applyFill="1" applyBorder="1" applyAlignment="1">
      <alignment horizontal="center" vertical="center"/>
    </xf>
    <xf numFmtId="166" fontId="5" fillId="3" borderId="5" xfId="9" applyNumberFormat="1" applyFont="1" applyFill="1" applyBorder="1" applyAlignment="1">
      <alignment horizontal="right"/>
    </xf>
    <xf numFmtId="0" fontId="5" fillId="3" borderId="5" xfId="9" applyFont="1" applyFill="1" applyBorder="1" applyAlignment="1">
      <alignment horizontal="left" vertical="center"/>
    </xf>
    <xf numFmtId="43" fontId="5" fillId="3" borderId="5" xfId="10" applyFont="1" applyFill="1" applyBorder="1" applyAlignment="1">
      <alignment horizontal="right" wrapText="1"/>
    </xf>
    <xf numFmtId="43" fontId="39" fillId="3" borderId="5" xfId="10" applyFont="1" applyFill="1" applyBorder="1" applyAlignment="1">
      <alignment horizontal="right"/>
    </xf>
    <xf numFmtId="0" fontId="47" fillId="10" borderId="5" xfId="9" applyFont="1" applyFill="1" applyBorder="1" applyAlignment="1">
      <alignment horizontal="left" vertical="center" wrapText="1"/>
    </xf>
    <xf numFmtId="0" fontId="47" fillId="10" borderId="5" xfId="9" applyFont="1" applyFill="1" applyBorder="1" applyAlignment="1">
      <alignment horizontal="center" vertical="center" wrapText="1"/>
    </xf>
    <xf numFmtId="0" fontId="47" fillId="10" borderId="5" xfId="9" applyFont="1" applyFill="1" applyBorder="1" applyAlignment="1">
      <alignment horizontal="center" vertical="center"/>
    </xf>
    <xf numFmtId="49" fontId="47" fillId="10" borderId="5" xfId="9" applyNumberFormat="1" applyFont="1" applyFill="1" applyBorder="1" applyAlignment="1">
      <alignment horizontal="center" vertical="center" wrapText="1"/>
    </xf>
    <xf numFmtId="43" fontId="47" fillId="10" borderId="5" xfId="10" applyFont="1" applyFill="1" applyBorder="1" applyAlignment="1">
      <alignment horizontal="center" vertical="center"/>
    </xf>
    <xf numFmtId="14" fontId="39" fillId="3" borderId="5" xfId="9" quotePrefix="1" applyNumberFormat="1" applyFont="1" applyFill="1" applyBorder="1" applyAlignment="1">
      <alignment horizontal="left" vertical="center" wrapText="1"/>
    </xf>
    <xf numFmtId="43" fontId="5" fillId="3" borderId="5" xfId="10" applyFont="1" applyFill="1" applyBorder="1" applyAlignment="1">
      <alignment horizontal="right" vertical="center" wrapText="1"/>
    </xf>
    <xf numFmtId="17" fontId="5" fillId="3" borderId="5" xfId="9" quotePrefix="1" applyNumberFormat="1" applyFont="1" applyFill="1" applyBorder="1" applyAlignment="1">
      <alignment horizontal="left" vertical="center" wrapText="1"/>
    </xf>
    <xf numFmtId="0" fontId="46" fillId="10" borderId="5" xfId="9" applyFont="1" applyFill="1" applyBorder="1" applyAlignment="1">
      <alignment vertical="center"/>
    </xf>
    <xf numFmtId="0" fontId="46" fillId="10" borderId="5" xfId="9" applyFont="1" applyFill="1" applyBorder="1" applyAlignment="1">
      <alignment horizontal="center" vertical="center"/>
    </xf>
    <xf numFmtId="43" fontId="46" fillId="10" borderId="5" xfId="10" applyFont="1" applyFill="1" applyBorder="1" applyAlignment="1">
      <alignment horizontal="center" vertical="center"/>
    </xf>
    <xf numFmtId="0" fontId="42" fillId="13" borderId="5" xfId="9" applyFont="1" applyFill="1" applyBorder="1" applyAlignment="1">
      <alignment vertical="center"/>
    </xf>
    <xf numFmtId="0" fontId="42" fillId="13" borderId="5" xfId="9" applyFont="1" applyFill="1" applyBorder="1" applyAlignment="1">
      <alignment horizontal="center" vertical="center"/>
    </xf>
    <xf numFmtId="43" fontId="42" fillId="13" borderId="5" xfId="10" applyFont="1" applyFill="1" applyBorder="1" applyAlignment="1">
      <alignment horizontal="center" vertical="center"/>
    </xf>
    <xf numFmtId="0" fontId="3" fillId="0" borderId="0" xfId="9" applyAlignment="1">
      <alignment horizontal="left" vertical="top"/>
    </xf>
    <xf numFmtId="0" fontId="3" fillId="0" borderId="0" xfId="9" applyAlignment="1">
      <alignment horizontal="center" vertical="top"/>
    </xf>
    <xf numFmtId="0" fontId="3" fillId="0" borderId="0" xfId="9" applyAlignment="1">
      <alignment horizontal="center"/>
    </xf>
    <xf numFmtId="0" fontId="3" fillId="0" borderId="0" xfId="9" applyAlignment="1">
      <alignment horizontal="right" vertical="top"/>
    </xf>
    <xf numFmtId="43" fontId="3" fillId="0" borderId="0" xfId="9" applyNumberFormat="1" applyAlignment="1">
      <alignment horizontal="right" vertical="top"/>
    </xf>
    <xf numFmtId="0" fontId="37" fillId="0" borderId="0" xfId="9" applyFont="1" applyAlignment="1">
      <alignment horizontal="left" vertical="top"/>
    </xf>
    <xf numFmtId="0" fontId="37" fillId="0" borderId="0" xfId="9" applyFont="1" applyAlignment="1"/>
    <xf numFmtId="0" fontId="3" fillId="0" borderId="0" xfId="9" applyAlignment="1"/>
    <xf numFmtId="0" fontId="3" fillId="0" borderId="0" xfId="9" applyFont="1" applyAlignment="1">
      <alignment horizontal="left" vertical="center"/>
    </xf>
    <xf numFmtId="0" fontId="3" fillId="0" borderId="0" xfId="9"/>
    <xf numFmtId="0" fontId="3" fillId="0" borderId="0" xfId="9" applyAlignment="1">
      <alignment horizontal="right"/>
    </xf>
    <xf numFmtId="0" fontId="3" fillId="0" borderId="0" xfId="9" applyAlignment="1">
      <alignment horizontal="left"/>
    </xf>
    <xf numFmtId="0" fontId="37" fillId="0" borderId="0" xfId="9" applyFont="1" applyAlignment="1">
      <alignment vertical="top"/>
    </xf>
    <xf numFmtId="0" fontId="3" fillId="0" borderId="0" xfId="9" applyFont="1" applyAlignment="1">
      <alignment vertical="top" wrapText="1"/>
    </xf>
    <xf numFmtId="0" fontId="26" fillId="0" borderId="0" xfId="0" applyFont="1" applyBorder="1" applyAlignment="1">
      <alignment wrapText="1"/>
    </xf>
    <xf numFmtId="3" fontId="26" fillId="0" borderId="0" xfId="0" applyNumberFormat="1" applyFont="1" applyBorder="1" applyAlignment="1">
      <alignment horizontal="center" wrapText="1"/>
    </xf>
    <xf numFmtId="4" fontId="26" fillId="0" borderId="0" xfId="0" applyNumberFormat="1" applyFont="1" applyBorder="1" applyAlignment="1">
      <alignment wrapText="1"/>
    </xf>
    <xf numFmtId="164" fontId="48" fillId="0" borderId="0" xfId="0" applyNumberFormat="1" applyFont="1" applyAlignment="1">
      <alignment wrapText="1"/>
    </xf>
    <xf numFmtId="0" fontId="49" fillId="0" borderId="5" xfId="0" applyFont="1" applyBorder="1"/>
    <xf numFmtId="0" fontId="49" fillId="0" borderId="5" xfId="0" applyFont="1" applyBorder="1" applyAlignment="1">
      <alignment wrapText="1"/>
    </xf>
    <xf numFmtId="0" fontId="50" fillId="0" borderId="5" xfId="0" applyFont="1" applyBorder="1" applyAlignment="1">
      <alignment vertical="center" wrapText="1"/>
    </xf>
    <xf numFmtId="0" fontId="51" fillId="0" borderId="5" xfId="0" applyFont="1" applyFill="1" applyBorder="1" applyAlignment="1">
      <alignment horizontal="center" vertical="center" wrapText="1"/>
    </xf>
    <xf numFmtId="4" fontId="49" fillId="0" borderId="5" xfId="0" applyNumberFormat="1" applyFont="1" applyBorder="1"/>
    <xf numFmtId="49" fontId="51" fillId="0" borderId="5" xfId="2" applyNumberFormat="1" applyFont="1" applyFill="1" applyBorder="1" applyAlignment="1">
      <alignment horizontal="left" vertical="center" wrapText="1"/>
    </xf>
    <xf numFmtId="0" fontId="50" fillId="2" borderId="5" xfId="0" applyFont="1" applyFill="1" applyBorder="1" applyAlignment="1">
      <alignment horizontal="left" vertical="center" wrapText="1"/>
    </xf>
    <xf numFmtId="0" fontId="49" fillId="6" borderId="5" xfId="0" applyFont="1" applyFill="1" applyBorder="1" applyAlignment="1">
      <alignment horizontal="left" vertical="center" wrapText="1"/>
    </xf>
    <xf numFmtId="0" fontId="49" fillId="3" borderId="5" xfId="7" applyFont="1" applyFill="1" applyBorder="1" applyAlignment="1">
      <alignment horizontal="left" vertical="center" wrapText="1"/>
    </xf>
    <xf numFmtId="49" fontId="49" fillId="0" borderId="5" xfId="0" applyNumberFormat="1" applyFont="1" applyBorder="1" applyAlignment="1">
      <alignment horizontal="left" vertical="center" wrapText="1"/>
    </xf>
    <xf numFmtId="0" fontId="49" fillId="0" borderId="5" xfId="0" applyFont="1" applyBorder="1" applyAlignment="1">
      <alignment horizontal="center" vertical="center" wrapText="1"/>
    </xf>
    <xf numFmtId="49" fontId="49" fillId="0" borderId="5" xfId="0" applyNumberFormat="1" applyFont="1" applyBorder="1" applyAlignment="1">
      <alignment horizontal="left" vertical="top" wrapText="1"/>
    </xf>
    <xf numFmtId="49" fontId="49" fillId="0" borderId="5" xfId="0" applyNumberFormat="1" applyFont="1" applyBorder="1" applyAlignment="1">
      <alignment vertical="top" wrapText="1"/>
    </xf>
    <xf numFmtId="49" fontId="49" fillId="0" borderId="5" xfId="0" applyNumberFormat="1" applyFont="1" applyFill="1" applyBorder="1" applyAlignment="1">
      <alignment horizontal="left" vertical="center" wrapText="1"/>
    </xf>
    <xf numFmtId="0" fontId="51" fillId="3" borderId="5" xfId="0" applyFont="1" applyFill="1" applyBorder="1" applyAlignment="1">
      <alignment horizontal="left" vertical="top" wrapText="1"/>
    </xf>
    <xf numFmtId="0" fontId="49" fillId="0" borderId="5" xfId="0" quotePrefix="1" applyNumberFormat="1" applyFont="1" applyFill="1" applyBorder="1" applyAlignment="1">
      <alignment horizontal="center" vertical="center" wrapText="1"/>
    </xf>
    <xf numFmtId="1" fontId="51" fillId="3" borderId="5" xfId="1" applyNumberFormat="1" applyFont="1" applyFill="1" applyBorder="1" applyAlignment="1">
      <alignment horizontal="center" vertical="center" wrapText="1"/>
    </xf>
    <xf numFmtId="3" fontId="0" fillId="0" borderId="0" xfId="0" applyNumberFormat="1" applyFont="1" applyAlignment="1">
      <alignment wrapText="1"/>
    </xf>
    <xf numFmtId="4" fontId="0" fillId="0" borderId="0" xfId="0" applyNumberFormat="1" applyFont="1" applyAlignment="1">
      <alignment wrapText="1"/>
    </xf>
    <xf numFmtId="164" fontId="0" fillId="0" borderId="0" xfId="0" applyNumberFormat="1" applyFont="1" applyAlignment="1">
      <alignment wrapText="1"/>
    </xf>
    <xf numFmtId="0" fontId="10" fillId="0" borderId="0" xfId="0" applyFont="1" applyAlignment="1"/>
    <xf numFmtId="0" fontId="5" fillId="0" borderId="0" xfId="0" applyFont="1" applyAlignment="1"/>
    <xf numFmtId="0" fontId="8" fillId="0" borderId="35" xfId="0" applyFont="1" applyBorder="1" applyAlignment="1">
      <alignment vertical="center" wrapText="1"/>
    </xf>
    <xf numFmtId="164" fontId="13" fillId="0" borderId="0" xfId="1" applyFont="1" applyAlignment="1"/>
    <xf numFmtId="0" fontId="10" fillId="0" borderId="0" xfId="0" applyFont="1" applyAlignment="1"/>
    <xf numFmtId="0" fontId="5" fillId="0" borderId="0" xfId="0" applyFont="1" applyAlignment="1"/>
    <xf numFmtId="0" fontId="8" fillId="0" borderId="0" xfId="0" applyFont="1" applyBorder="1" applyAlignment="1">
      <alignment vertical="center" wrapText="1"/>
    </xf>
    <xf numFmtId="0" fontId="50" fillId="6" borderId="5" xfId="0" applyFont="1" applyFill="1" applyBorder="1" applyAlignment="1">
      <alignment horizontal="left" vertical="center"/>
    </xf>
    <xf numFmtId="0" fontId="49" fillId="0" borderId="6" xfId="0" quotePrefix="1" applyNumberFormat="1" applyFont="1" applyFill="1" applyBorder="1" applyAlignment="1">
      <alignment horizontal="center" vertical="center" wrapText="1"/>
    </xf>
    <xf numFmtId="0" fontId="49" fillId="0" borderId="5" xfId="0" applyNumberFormat="1" applyFont="1" applyFill="1" applyBorder="1" applyAlignment="1">
      <alignment horizontal="center" vertical="center" wrapText="1"/>
    </xf>
    <xf numFmtId="49" fontId="49" fillId="0" borderId="32" xfId="0" applyNumberFormat="1" applyFont="1" applyBorder="1" applyAlignment="1">
      <alignment horizontal="left" vertical="center" wrapText="1"/>
    </xf>
    <xf numFmtId="0" fontId="49" fillId="0" borderId="4" xfId="0" applyFont="1" applyBorder="1" applyAlignment="1">
      <alignment horizontal="center" vertical="center" wrapText="1"/>
    </xf>
    <xf numFmtId="0" fontId="49" fillId="6" borderId="4" xfId="0" applyFont="1" applyFill="1" applyBorder="1" applyAlignment="1">
      <alignment horizontal="left" vertical="center" wrapText="1"/>
    </xf>
    <xf numFmtId="0" fontId="49" fillId="0" borderId="17" xfId="0" quotePrefix="1" applyNumberFormat="1" applyFont="1" applyFill="1" applyBorder="1" applyAlignment="1">
      <alignment horizontal="center" vertical="center" wrapText="1"/>
    </xf>
    <xf numFmtId="0" fontId="49" fillId="0" borderId="3" xfId="0" applyFont="1" applyBorder="1" applyAlignment="1">
      <alignment horizontal="center" vertical="center" wrapText="1"/>
    </xf>
    <xf numFmtId="1" fontId="51" fillId="3" borderId="6" xfId="1" applyNumberFormat="1" applyFont="1" applyFill="1" applyBorder="1" applyAlignment="1">
      <alignment horizontal="center" vertical="center" wrapText="1"/>
    </xf>
    <xf numFmtId="0" fontId="49" fillId="0" borderId="5" xfId="0" applyFont="1" applyBorder="1" applyAlignment="1">
      <alignment horizontal="left" vertical="center" wrapText="1"/>
    </xf>
    <xf numFmtId="0" fontId="50" fillId="0" borderId="5" xfId="0" applyFont="1" applyBorder="1" applyAlignment="1">
      <alignment horizontal="left" vertical="center" wrapText="1"/>
    </xf>
    <xf numFmtId="49" fontId="50" fillId="0" borderId="5" xfId="0" applyNumberFormat="1" applyFont="1" applyBorder="1" applyAlignment="1">
      <alignment horizontal="left" vertical="center" wrapText="1"/>
    </xf>
    <xf numFmtId="0" fontId="49" fillId="0" borderId="5" xfId="0" applyFont="1" applyFill="1" applyBorder="1" applyAlignment="1">
      <alignment horizontal="left" vertical="center" wrapText="1"/>
    </xf>
    <xf numFmtId="0" fontId="51" fillId="3" borderId="5" xfId="0" applyFont="1" applyFill="1" applyBorder="1" applyAlignment="1">
      <alignment horizontal="left" vertical="center" wrapText="1"/>
    </xf>
    <xf numFmtId="0" fontId="49" fillId="0" borderId="5" xfId="0" applyFont="1" applyBorder="1" applyAlignment="1">
      <alignment horizontal="left" vertical="center"/>
    </xf>
    <xf numFmtId="0" fontId="50" fillId="0" borderId="5" xfId="3" applyFont="1" applyBorder="1" applyAlignment="1">
      <alignment horizontal="left" vertical="center"/>
    </xf>
    <xf numFmtId="0" fontId="50" fillId="0" borderId="0" xfId="3" applyFont="1" applyAlignment="1">
      <alignment horizontal="left" vertical="center"/>
    </xf>
    <xf numFmtId="0" fontId="49" fillId="0" borderId="5" xfId="3" applyFont="1" applyFill="1" applyBorder="1" applyAlignment="1">
      <alignment horizontal="left" vertical="center" wrapText="1"/>
    </xf>
    <xf numFmtId="0" fontId="49" fillId="0" borderId="6" xfId="0" applyFont="1" applyFill="1" applyBorder="1" applyAlignment="1">
      <alignment horizontal="left" vertical="center" wrapText="1"/>
    </xf>
    <xf numFmtId="164" fontId="26" fillId="0" borderId="5" xfId="1" applyFont="1" applyBorder="1" applyAlignment="1">
      <alignment horizontal="center" wrapText="1"/>
    </xf>
    <xf numFmtId="0" fontId="51" fillId="3" borderId="5" xfId="0" applyFont="1" applyFill="1" applyBorder="1" applyAlignment="1" applyProtection="1">
      <alignment horizontal="center" vertical="center"/>
      <protection locked="0"/>
    </xf>
    <xf numFmtId="0" fontId="51" fillId="0" borderId="5" xfId="0" applyFont="1" applyFill="1" applyBorder="1" applyAlignment="1" applyProtection="1">
      <alignment horizontal="center" vertical="center"/>
      <protection locked="0"/>
    </xf>
    <xf numFmtId="0" fontId="51" fillId="0" borderId="4" xfId="0" applyFont="1" applyFill="1" applyBorder="1" applyAlignment="1">
      <alignment horizontal="left" vertical="center" wrapText="1"/>
    </xf>
    <xf numFmtId="0" fontId="51" fillId="0" borderId="6" xfId="0" applyFont="1" applyFill="1" applyBorder="1" applyAlignment="1" applyProtection="1">
      <alignment horizontal="center" vertical="center"/>
      <protection locked="0"/>
    </xf>
    <xf numFmtId="1" fontId="51" fillId="0" borderId="5" xfId="0" applyNumberFormat="1" applyFont="1" applyFill="1" applyBorder="1" applyAlignment="1">
      <alignment horizontal="center" vertical="center" wrapText="1"/>
    </xf>
    <xf numFmtId="0" fontId="51" fillId="0" borderId="17" xfId="0" applyFont="1" applyFill="1" applyBorder="1" applyAlignment="1" applyProtection="1">
      <alignment horizontal="center" vertical="center"/>
      <protection locked="0"/>
    </xf>
    <xf numFmtId="0" fontId="49" fillId="0" borderId="5" xfId="0" applyFont="1" applyBorder="1" applyAlignment="1">
      <alignment horizontal="center" vertical="center"/>
    </xf>
    <xf numFmtId="0" fontId="51" fillId="0" borderId="5" xfId="0" applyFont="1" applyBorder="1" applyAlignment="1">
      <alignment horizontal="center" vertical="center" wrapText="1"/>
    </xf>
    <xf numFmtId="3" fontId="51" fillId="0" borderId="5" xfId="0" applyNumberFormat="1" applyFont="1" applyBorder="1" applyAlignment="1">
      <alignment horizontal="center" vertical="center" wrapText="1"/>
    </xf>
    <xf numFmtId="49" fontId="49" fillId="0" borderId="36" xfId="0" applyNumberFormat="1" applyFont="1" applyFill="1" applyBorder="1" applyAlignment="1">
      <alignment horizontal="left" vertical="center" wrapText="1"/>
    </xf>
    <xf numFmtId="165" fontId="49" fillId="0" borderId="36" xfId="8" quotePrefix="1" applyNumberFormat="1" applyFont="1" applyFill="1" applyBorder="1" applyAlignment="1">
      <alignment horizontal="left" vertical="center"/>
    </xf>
    <xf numFmtId="0" fontId="51" fillId="0" borderId="36" xfId="0" applyFont="1" applyFill="1" applyBorder="1" applyAlignment="1">
      <alignment horizontal="left" vertical="center" wrapText="1"/>
    </xf>
    <xf numFmtId="0" fontId="51" fillId="0" borderId="32" xfId="0" applyFont="1" applyFill="1" applyBorder="1" applyAlignment="1">
      <alignment horizontal="left" vertical="center" wrapText="1"/>
    </xf>
    <xf numFmtId="0" fontId="49" fillId="0" borderId="36" xfId="3" applyFont="1" applyFill="1" applyBorder="1" applyAlignment="1">
      <alignment horizontal="left" vertical="center" wrapText="1"/>
    </xf>
    <xf numFmtId="0" fontId="51" fillId="0" borderId="36" xfId="0" applyFont="1" applyFill="1" applyBorder="1" applyAlignment="1">
      <alignment vertical="center" wrapText="1"/>
    </xf>
    <xf numFmtId="49" fontId="50" fillId="0" borderId="36" xfId="0" applyNumberFormat="1" applyFont="1" applyBorder="1" applyAlignment="1">
      <alignment horizontal="left" vertical="center" wrapText="1"/>
    </xf>
    <xf numFmtId="0" fontId="49" fillId="6" borderId="2" xfId="0" applyFont="1" applyFill="1" applyBorder="1" applyAlignment="1">
      <alignment horizontal="left" vertical="center" wrapText="1"/>
    </xf>
    <xf numFmtId="0" fontId="10" fillId="0" borderId="0" xfId="0" applyFont="1" applyAlignment="1"/>
    <xf numFmtId="0" fontId="5" fillId="0" borderId="0" xfId="0" applyFont="1" applyAlignment="1"/>
    <xf numFmtId="0" fontId="0" fillId="0" borderId="5" xfId="0" applyFont="1" applyBorder="1" applyAlignment="1">
      <alignment wrapText="1"/>
    </xf>
    <xf numFmtId="0" fontId="8" fillId="0" borderId="5" xfId="0" applyFont="1" applyBorder="1" applyAlignment="1">
      <alignment vertical="center" wrapText="1"/>
    </xf>
    <xf numFmtId="3" fontId="0" fillId="0" borderId="5" xfId="0" applyNumberFormat="1" applyFont="1" applyBorder="1" applyAlignment="1">
      <alignment wrapText="1"/>
    </xf>
    <xf numFmtId="4" fontId="0" fillId="0" borderId="5" xfId="0" applyNumberFormat="1" applyFont="1" applyBorder="1" applyAlignment="1">
      <alignment wrapText="1"/>
    </xf>
    <xf numFmtId="164" fontId="0" fillId="0" borderId="5" xfId="1" applyFont="1" applyBorder="1" applyAlignment="1">
      <alignment wrapText="1"/>
    </xf>
    <xf numFmtId="167" fontId="8" fillId="0" borderId="5" xfId="0" applyNumberFormat="1" applyFont="1" applyBorder="1" applyAlignment="1">
      <alignment vertical="center"/>
    </xf>
    <xf numFmtId="0" fontId="10" fillId="0" borderId="0" xfId="0" applyFont="1" applyAlignment="1"/>
    <xf numFmtId="0" fontId="5" fillId="0" borderId="0" xfId="0" applyFont="1" applyAlignment="1"/>
    <xf numFmtId="0" fontId="10" fillId="0" borderId="5" xfId="0" applyFont="1" applyBorder="1" applyAlignment="1">
      <alignment vertical="center"/>
    </xf>
    <xf numFmtId="0" fontId="10" fillId="0" borderId="5" xfId="0" applyFont="1" applyBorder="1" applyAlignment="1">
      <alignment vertical="center" wrapText="1"/>
    </xf>
    <xf numFmtId="49" fontId="36" fillId="0" borderId="5" xfId="2" applyNumberFormat="1" applyFont="1" applyFill="1" applyBorder="1" applyAlignment="1">
      <alignment horizontal="left" vertical="center" wrapText="1"/>
    </xf>
    <xf numFmtId="0" fontId="36" fillId="0" borderId="5" xfId="0" applyFont="1" applyFill="1" applyBorder="1" applyAlignment="1">
      <alignment horizontal="center" vertical="center" wrapText="1"/>
    </xf>
    <xf numFmtId="4" fontId="10" fillId="0" borderId="5" xfId="0" applyNumberFormat="1" applyFont="1" applyBorder="1" applyAlignment="1">
      <alignment vertical="center"/>
    </xf>
    <xf numFmtId="49" fontId="10" fillId="0" borderId="5" xfId="0" applyNumberFormat="1" applyFont="1" applyFill="1" applyBorder="1" applyAlignment="1">
      <alignment horizontal="left" vertical="center" wrapText="1"/>
    </xf>
    <xf numFmtId="0" fontId="51" fillId="0" borderId="5" xfId="0" applyFont="1" applyFill="1" applyBorder="1" applyAlignment="1">
      <alignment horizontal="left" vertical="center" wrapText="1"/>
    </xf>
    <xf numFmtId="0" fontId="49" fillId="0" borderId="5" xfId="0" quotePrefix="1" applyNumberFormat="1" applyFont="1" applyBorder="1" applyAlignment="1">
      <alignment horizontal="left" vertical="center" wrapText="1"/>
    </xf>
    <xf numFmtId="0" fontId="49" fillId="0" borderId="5" xfId="0" quotePrefix="1" applyNumberFormat="1" applyFont="1" applyFill="1" applyBorder="1" applyAlignment="1">
      <alignment horizontal="left" vertical="center" wrapText="1"/>
    </xf>
    <xf numFmtId="1" fontId="51" fillId="3" borderId="5" xfId="1" applyNumberFormat="1" applyFont="1" applyFill="1" applyBorder="1" applyAlignment="1">
      <alignment horizontal="left" vertical="center" wrapText="1"/>
    </xf>
    <xf numFmtId="4" fontId="49" fillId="0" borderId="5" xfId="0" applyNumberFormat="1" applyFont="1" applyBorder="1" applyAlignment="1">
      <alignment horizontal="left" vertical="center"/>
    </xf>
    <xf numFmtId="3" fontId="49" fillId="0" borderId="5" xfId="0" applyNumberFormat="1" applyFont="1" applyBorder="1" applyAlignment="1">
      <alignment horizontal="left" vertical="center"/>
    </xf>
    <xf numFmtId="1" fontId="49" fillId="0" borderId="5" xfId="0" quotePrefix="1" applyNumberFormat="1" applyFont="1" applyBorder="1" applyAlignment="1">
      <alignment horizontal="left" vertical="center" wrapText="1"/>
    </xf>
    <xf numFmtId="0" fontId="9" fillId="0" borderId="0" xfId="14" applyFont="1" applyAlignment="1">
      <alignment wrapText="1"/>
    </xf>
    <xf numFmtId="0" fontId="5" fillId="0" borderId="0" xfId="14" applyFont="1" applyAlignment="1">
      <alignment wrapText="1"/>
    </xf>
    <xf numFmtId="0" fontId="6" fillId="0" borderId="0" xfId="14" applyFont="1" applyAlignment="1">
      <alignment wrapText="1"/>
    </xf>
    <xf numFmtId="0" fontId="9" fillId="0" borderId="0" xfId="14" applyFont="1" applyAlignment="1"/>
    <xf numFmtId="0" fontId="5" fillId="0" borderId="0" xfId="14" applyFont="1" applyAlignment="1">
      <alignment vertical="center"/>
    </xf>
    <xf numFmtId="0" fontId="5" fillId="0" borderId="0" xfId="14" applyFont="1"/>
    <xf numFmtId="0" fontId="5" fillId="0" borderId="0" xfId="14" applyFont="1" applyAlignment="1"/>
    <xf numFmtId="0" fontId="49" fillId="0" borderId="5" xfId="14" applyFont="1" applyBorder="1" applyAlignment="1">
      <alignment horizontal="left" vertical="center"/>
    </xf>
    <xf numFmtId="0" fontId="49" fillId="0" borderId="5" xfId="14" applyFont="1" applyBorder="1" applyAlignment="1">
      <alignment horizontal="left" vertical="center" wrapText="1"/>
    </xf>
    <xf numFmtId="0" fontId="50" fillId="0" borderId="5" xfId="14" applyFont="1" applyBorder="1" applyAlignment="1">
      <alignment horizontal="left" vertical="center" wrapText="1"/>
    </xf>
    <xf numFmtId="0" fontId="49" fillId="0" borderId="5" xfId="14" quotePrefix="1" applyNumberFormat="1" applyFont="1" applyFill="1" applyBorder="1" applyAlignment="1">
      <alignment horizontal="center" vertical="center" wrapText="1"/>
    </xf>
    <xf numFmtId="4" fontId="49" fillId="0" borderId="5" xfId="14" applyNumberFormat="1" applyFont="1" applyBorder="1"/>
    <xf numFmtId="3" fontId="9" fillId="0" borderId="0" xfId="14" applyNumberFormat="1" applyFont="1" applyAlignment="1">
      <alignment wrapText="1"/>
    </xf>
    <xf numFmtId="4" fontId="9" fillId="0" borderId="0" xfId="14" applyNumberFormat="1" applyFont="1" applyAlignment="1">
      <alignment wrapText="1"/>
    </xf>
    <xf numFmtId="0" fontId="8" fillId="0" borderId="35" xfId="14" applyFont="1" applyBorder="1" applyAlignment="1">
      <alignment vertical="center" wrapText="1"/>
    </xf>
    <xf numFmtId="0" fontId="8" fillId="0" borderId="0" xfId="14" applyFont="1" applyBorder="1" applyAlignment="1">
      <alignment vertical="center" wrapText="1"/>
    </xf>
    <xf numFmtId="0" fontId="51" fillId="0" borderId="4" xfId="14" applyFont="1" applyFill="1" applyBorder="1" applyAlignment="1">
      <alignment horizontal="left" vertical="center" wrapText="1"/>
    </xf>
    <xf numFmtId="49" fontId="49" fillId="0" borderId="5" xfId="14" applyNumberFormat="1" applyFont="1" applyFill="1" applyBorder="1" applyAlignment="1">
      <alignment horizontal="left" vertical="center" wrapText="1"/>
    </xf>
    <xf numFmtId="49" fontId="50" fillId="0" borderId="5" xfId="14" applyNumberFormat="1" applyFont="1" applyBorder="1" applyAlignment="1">
      <alignment horizontal="left" vertical="center" wrapText="1"/>
    </xf>
    <xf numFmtId="0" fontId="49" fillId="0" borderId="5" xfId="14" applyFont="1" applyFill="1" applyBorder="1" applyAlignment="1">
      <alignment horizontal="left" vertical="center" wrapText="1"/>
    </xf>
    <xf numFmtId="0" fontId="49" fillId="0" borderId="5" xfId="14" applyFont="1" applyBorder="1" applyAlignment="1">
      <alignment horizontal="center" vertical="center"/>
    </xf>
    <xf numFmtId="0" fontId="50" fillId="6" borderId="5" xfId="14" applyFont="1" applyFill="1" applyBorder="1" applyAlignment="1">
      <alignment horizontal="left" vertical="center"/>
    </xf>
    <xf numFmtId="0" fontId="49" fillId="0" borderId="6" xfId="14" quotePrefix="1" applyNumberFormat="1" applyFont="1" applyFill="1" applyBorder="1" applyAlignment="1">
      <alignment horizontal="center" vertical="center" wrapText="1"/>
    </xf>
    <xf numFmtId="0" fontId="49" fillId="0" borderId="5" xfId="14" applyNumberFormat="1" applyFont="1" applyFill="1" applyBorder="1" applyAlignment="1">
      <alignment horizontal="center" vertical="center" wrapText="1"/>
    </xf>
    <xf numFmtId="0" fontId="51" fillId="0" borderId="5" xfId="14" applyFont="1" applyBorder="1" applyAlignment="1">
      <alignment horizontal="center" vertical="center" wrapText="1"/>
    </xf>
    <xf numFmtId="3" fontId="51" fillId="0" borderId="5" xfId="14" applyNumberFormat="1" applyFont="1" applyBorder="1" applyAlignment="1">
      <alignment horizontal="center" vertical="center" wrapText="1"/>
    </xf>
    <xf numFmtId="49" fontId="49" fillId="0" borderId="32" xfId="14" applyNumberFormat="1" applyFont="1" applyBorder="1" applyAlignment="1">
      <alignment horizontal="left" vertical="center" wrapText="1"/>
    </xf>
    <xf numFmtId="0" fontId="49" fillId="0" borderId="4" xfId="14" applyFont="1" applyBorder="1" applyAlignment="1">
      <alignment horizontal="center" vertical="center" wrapText="1"/>
    </xf>
    <xf numFmtId="0" fontId="49" fillId="6" borderId="4" xfId="14" applyFont="1" applyFill="1" applyBorder="1" applyAlignment="1">
      <alignment horizontal="left" vertical="center" wrapText="1"/>
    </xf>
    <xf numFmtId="0" fontId="49" fillId="6" borderId="2" xfId="14" applyFont="1" applyFill="1" applyBorder="1" applyAlignment="1">
      <alignment horizontal="left" vertical="center" wrapText="1"/>
    </xf>
    <xf numFmtId="0" fontId="49" fillId="6" borderId="5" xfId="14" applyFont="1" applyFill="1" applyBorder="1" applyAlignment="1">
      <alignment horizontal="left" vertical="center" wrapText="1"/>
    </xf>
    <xf numFmtId="49" fontId="49" fillId="0" borderId="36" xfId="14" applyNumberFormat="1" applyFont="1" applyFill="1" applyBorder="1" applyAlignment="1">
      <alignment horizontal="left" vertical="center" wrapText="1"/>
    </xf>
    <xf numFmtId="0" fontId="51" fillId="3" borderId="5" xfId="14" applyFont="1" applyFill="1" applyBorder="1" applyAlignment="1" applyProtection="1">
      <alignment horizontal="center" vertical="center"/>
      <protection locked="0"/>
    </xf>
    <xf numFmtId="165" fontId="49" fillId="0" borderId="36" xfId="15" quotePrefix="1" applyNumberFormat="1" applyFont="1" applyFill="1" applyBorder="1" applyAlignment="1">
      <alignment horizontal="left" vertical="center"/>
    </xf>
    <xf numFmtId="0" fontId="51" fillId="0" borderId="5" xfId="14" applyFont="1" applyFill="1" applyBorder="1" applyAlignment="1" applyProtection="1">
      <alignment horizontal="center" vertical="center"/>
      <protection locked="0"/>
    </xf>
    <xf numFmtId="0" fontId="51" fillId="0" borderId="36" xfId="14" applyFont="1" applyFill="1" applyBorder="1" applyAlignment="1">
      <alignment horizontal="left" vertical="center" wrapText="1"/>
    </xf>
    <xf numFmtId="0" fontId="51" fillId="0" borderId="32" xfId="14" applyFont="1" applyFill="1" applyBorder="1" applyAlignment="1">
      <alignment horizontal="left" vertical="center" wrapText="1"/>
    </xf>
    <xf numFmtId="0" fontId="51" fillId="0" borderId="6" xfId="14" applyFont="1" applyFill="1" applyBorder="1" applyAlignment="1" applyProtection="1">
      <alignment horizontal="center" vertical="center"/>
      <protection locked="0"/>
    </xf>
    <xf numFmtId="1" fontId="51" fillId="0" borderId="5" xfId="14" applyNumberFormat="1" applyFont="1" applyFill="1" applyBorder="1" applyAlignment="1">
      <alignment horizontal="center" vertical="center" wrapText="1"/>
    </xf>
    <xf numFmtId="0" fontId="51" fillId="0" borderId="17" xfId="14" applyFont="1" applyFill="1" applyBorder="1" applyAlignment="1" applyProtection="1">
      <alignment horizontal="center" vertical="center"/>
      <protection locked="0"/>
    </xf>
    <xf numFmtId="0" fontId="51" fillId="0" borderId="36" xfId="14" applyFont="1" applyFill="1" applyBorder="1" applyAlignment="1">
      <alignment vertical="center" wrapText="1"/>
    </xf>
    <xf numFmtId="49" fontId="50" fillId="0" borderId="36" xfId="14" applyNumberFormat="1" applyFont="1" applyBorder="1" applyAlignment="1">
      <alignment horizontal="left" vertical="center" wrapText="1"/>
    </xf>
    <xf numFmtId="49" fontId="49" fillId="0" borderId="5" xfId="14" applyNumberFormat="1" applyFont="1" applyBorder="1" applyAlignment="1">
      <alignment vertical="top" wrapText="1"/>
    </xf>
    <xf numFmtId="49" fontId="49" fillId="0" borderId="5" xfId="14" applyNumberFormat="1" applyFont="1" applyBorder="1" applyAlignment="1">
      <alignment horizontal="left" vertical="top" wrapText="1"/>
    </xf>
    <xf numFmtId="0" fontId="51" fillId="3" borderId="5" xfId="14" applyFont="1" applyFill="1" applyBorder="1" applyAlignment="1">
      <alignment horizontal="left" vertical="top" wrapText="1"/>
    </xf>
    <xf numFmtId="0" fontId="49" fillId="0" borderId="17" xfId="14" quotePrefix="1" applyNumberFormat="1" applyFont="1" applyFill="1" applyBorder="1" applyAlignment="1">
      <alignment horizontal="center" vertical="center" wrapText="1"/>
    </xf>
    <xf numFmtId="0" fontId="51" fillId="3" borderId="5" xfId="14" applyFont="1" applyFill="1" applyBorder="1" applyAlignment="1">
      <alignment horizontal="left" vertical="center" wrapText="1"/>
    </xf>
    <xf numFmtId="49" fontId="49" fillId="0" borderId="5" xfId="14" applyNumberFormat="1" applyFont="1" applyBorder="1" applyAlignment="1">
      <alignment horizontal="left" vertical="center" wrapText="1"/>
    </xf>
    <xf numFmtId="0" fontId="49" fillId="0" borderId="3" xfId="14" applyFont="1" applyBorder="1" applyAlignment="1">
      <alignment horizontal="center" vertical="center" wrapText="1"/>
    </xf>
    <xf numFmtId="0" fontId="49" fillId="0" borderId="5" xfId="14" applyFont="1" applyBorder="1" applyAlignment="1">
      <alignment horizontal="center" vertical="center" wrapText="1"/>
    </xf>
    <xf numFmtId="0" fontId="49" fillId="0" borderId="6" xfId="14" applyFont="1" applyFill="1" applyBorder="1" applyAlignment="1">
      <alignment horizontal="left" vertical="center" wrapText="1"/>
    </xf>
    <xf numFmtId="0" fontId="26" fillId="0" borderId="0" xfId="14" applyFont="1" applyBorder="1" applyAlignment="1">
      <alignment wrapText="1"/>
    </xf>
    <xf numFmtId="3" fontId="26" fillId="0" borderId="0" xfId="14" applyNumberFormat="1" applyFont="1" applyBorder="1" applyAlignment="1">
      <alignment horizontal="center" wrapText="1"/>
    </xf>
    <xf numFmtId="4" fontId="26" fillId="0" borderId="0" xfId="14" applyNumberFormat="1" applyFont="1" applyBorder="1" applyAlignment="1">
      <alignment wrapText="1"/>
    </xf>
    <xf numFmtId="0" fontId="10" fillId="0" borderId="0" xfId="14" applyFont="1" applyAlignment="1"/>
    <xf numFmtId="0" fontId="10" fillId="0" borderId="0" xfId="14" applyFont="1"/>
    <xf numFmtId="0" fontId="26" fillId="0" borderId="1" xfId="14" applyFont="1" applyBorder="1"/>
    <xf numFmtId="0" fontId="26" fillId="0" borderId="0" xfId="14" applyFont="1"/>
    <xf numFmtId="0" fontId="10" fillId="0" borderId="1" xfId="14" applyFont="1" applyBorder="1"/>
    <xf numFmtId="0" fontId="30" fillId="0" borderId="0" xfId="14" applyFont="1"/>
    <xf numFmtId="4" fontId="10" fillId="0" borderId="0" xfId="14" applyNumberFormat="1" applyFont="1"/>
    <xf numFmtId="0" fontId="10" fillId="0" borderId="0" xfId="14" applyFont="1" applyAlignment="1">
      <alignment wrapText="1"/>
    </xf>
    <xf numFmtId="164" fontId="48" fillId="0" borderId="0" xfId="14" applyNumberFormat="1" applyFont="1" applyAlignment="1">
      <alignment wrapText="1"/>
    </xf>
    <xf numFmtId="164" fontId="9" fillId="0" borderId="0" xfId="14" applyNumberFormat="1" applyFont="1" applyAlignment="1">
      <alignment wrapText="1"/>
    </xf>
    <xf numFmtId="0" fontId="0" fillId="0" borderId="5" xfId="0" applyFont="1" applyBorder="1" applyAlignment="1"/>
    <xf numFmtId="4" fontId="0" fillId="0" borderId="5" xfId="0" applyNumberFormat="1" applyFont="1" applyBorder="1"/>
    <xf numFmtId="10" fontId="0" fillId="0" borderId="5" xfId="13" applyNumberFormat="1" applyFont="1" applyBorder="1" applyAlignment="1">
      <alignment wrapText="1"/>
    </xf>
    <xf numFmtId="164" fontId="0" fillId="0" borderId="5" xfId="1" applyFont="1" applyBorder="1"/>
    <xf numFmtId="3" fontId="8" fillId="0" borderId="5" xfId="0" applyNumberFormat="1" applyFont="1" applyBorder="1" applyAlignment="1">
      <alignment vertical="center"/>
    </xf>
    <xf numFmtId="0" fontId="9" fillId="0" borderId="5" xfId="0" applyFont="1" applyBorder="1" applyAlignment="1">
      <alignment wrapText="1"/>
    </xf>
    <xf numFmtId="3" fontId="0" fillId="0" borderId="5" xfId="0" applyNumberFormat="1" applyFont="1" applyBorder="1" applyAlignment="1"/>
    <xf numFmtId="4" fontId="10" fillId="0" borderId="5" xfId="0" applyNumberFormat="1" applyFont="1" applyBorder="1"/>
    <xf numFmtId="0" fontId="10" fillId="0" borderId="0" xfId="0" applyFont="1" applyAlignment="1"/>
    <xf numFmtId="0" fontId="5" fillId="0" borderId="0" xfId="0" applyFont="1" applyAlignment="1"/>
    <xf numFmtId="0" fontId="10" fillId="6" borderId="4" xfId="0" applyFont="1" applyFill="1" applyBorder="1" applyAlignment="1">
      <alignment horizontal="left" vertical="center" wrapText="1"/>
    </xf>
    <xf numFmtId="0" fontId="10" fillId="0" borderId="5" xfId="0" applyFont="1" applyBorder="1" applyAlignment="1">
      <alignment horizontal="left" vertical="center"/>
    </xf>
    <xf numFmtId="1" fontId="36" fillId="3" borderId="5" xfId="1" applyNumberFormat="1" applyFont="1" applyFill="1" applyBorder="1" applyAlignment="1">
      <alignment horizontal="center" vertical="center" wrapText="1"/>
    </xf>
    <xf numFmtId="0" fontId="30" fillId="0" borderId="5" xfId="0" applyFont="1" applyBorder="1" applyAlignment="1">
      <alignment vertical="center"/>
    </xf>
    <xf numFmtId="0" fontId="36" fillId="0" borderId="5" xfId="0" applyFont="1" applyFill="1" applyBorder="1" applyAlignment="1">
      <alignment horizontal="left" vertical="top" wrapText="1"/>
    </xf>
    <xf numFmtId="0" fontId="10" fillId="0" borderId="0" xfId="0" applyFont="1" applyAlignment="1"/>
    <xf numFmtId="0" fontId="5" fillId="0" borderId="0" xfId="0" applyFont="1" applyAlignment="1"/>
    <xf numFmtId="0" fontId="36" fillId="0" borderId="5" xfId="0" applyFont="1" applyFill="1" applyBorder="1" applyAlignment="1">
      <alignment vertical="center"/>
    </xf>
    <xf numFmtId="0" fontId="30" fillId="0" borderId="5" xfId="0" applyFont="1" applyFill="1" applyBorder="1" applyAlignment="1">
      <alignment vertical="center"/>
    </xf>
    <xf numFmtId="4" fontId="9" fillId="0" borderId="0" xfId="0" applyNumberFormat="1" applyFont="1"/>
    <xf numFmtId="0" fontId="30" fillId="3" borderId="5" xfId="0" applyFont="1" applyFill="1" applyBorder="1" applyAlignment="1">
      <alignment horizontal="left"/>
    </xf>
    <xf numFmtId="0" fontId="36" fillId="3" borderId="5" xfId="0" applyFont="1" applyFill="1" applyBorder="1" applyAlignment="1">
      <alignment horizontal="right" vertical="center"/>
    </xf>
    <xf numFmtId="0" fontId="30" fillId="3" borderId="5" xfId="0" applyFont="1" applyFill="1" applyBorder="1" applyAlignment="1">
      <alignment horizontal="left" vertical="center"/>
    </xf>
    <xf numFmtId="0" fontId="36" fillId="0" borderId="5" xfId="0" applyFont="1" applyFill="1" applyBorder="1" applyAlignment="1">
      <alignment vertical="center" wrapText="1"/>
    </xf>
    <xf numFmtId="0" fontId="26" fillId="0" borderId="0" xfId="0" applyFont="1" applyBorder="1"/>
    <xf numFmtId="0" fontId="10" fillId="0" borderId="0" xfId="0" applyFont="1" applyBorder="1"/>
    <xf numFmtId="164" fontId="36" fillId="0" borderId="5" xfId="1" applyFont="1" applyFill="1" applyBorder="1" applyAlignment="1">
      <alignment horizontal="center" vertical="center" wrapText="1"/>
    </xf>
    <xf numFmtId="164" fontId="36" fillId="0" borderId="5" xfId="1" applyFont="1" applyFill="1" applyBorder="1" applyAlignment="1">
      <alignment horizontal="center" vertical="center"/>
    </xf>
    <xf numFmtId="164" fontId="10" fillId="0" borderId="5" xfId="1" applyFont="1" applyBorder="1" applyAlignment="1">
      <alignment vertical="center"/>
    </xf>
    <xf numFmtId="0" fontId="10" fillId="0" borderId="5" xfId="0" applyFont="1" applyBorder="1" applyAlignment="1">
      <alignment horizontal="left" vertical="center" wrapText="1"/>
    </xf>
    <xf numFmtId="49" fontId="10" fillId="0" borderId="5" xfId="0" applyNumberFormat="1" applyFont="1" applyBorder="1" applyAlignment="1">
      <alignment horizontal="left" vertical="center" wrapText="1"/>
    </xf>
    <xf numFmtId="0" fontId="36" fillId="0" borderId="5" xfId="0" applyFont="1" applyBorder="1" applyAlignment="1">
      <alignment horizontal="left" vertical="center" wrapText="1"/>
    </xf>
    <xf numFmtId="0" fontId="10" fillId="3" borderId="5" xfId="9" applyFont="1" applyFill="1" applyBorder="1" applyAlignment="1">
      <alignment horizontal="left" vertical="center" wrapText="1"/>
    </xf>
    <xf numFmtId="0" fontId="36" fillId="0" borderId="5" xfId="0" applyFont="1" applyBorder="1" applyAlignment="1">
      <alignment horizontal="left" vertical="center"/>
    </xf>
    <xf numFmtId="1" fontId="36" fillId="3" borderId="5" xfId="1" applyNumberFormat="1" applyFont="1" applyFill="1" applyBorder="1" applyAlignment="1">
      <alignment horizontal="right" vertical="center" wrapText="1"/>
    </xf>
    <xf numFmtId="0" fontId="10" fillId="0" borderId="0" xfId="0" applyFont="1" applyAlignment="1"/>
    <xf numFmtId="0" fontId="5" fillId="0" borderId="0" xfId="0" applyFont="1" applyAlignment="1"/>
    <xf numFmtId="0" fontId="10" fillId="0" borderId="0" xfId="0" applyFont="1" applyAlignment="1"/>
    <xf numFmtId="0" fontId="5" fillId="0" borderId="0" xfId="0" applyFont="1" applyAlignment="1"/>
    <xf numFmtId="164" fontId="36" fillId="0" borderId="0" xfId="1" applyFont="1" applyFill="1" applyBorder="1" applyAlignment="1">
      <alignment horizontal="center" vertical="center" wrapText="1"/>
    </xf>
    <xf numFmtId="49" fontId="10" fillId="3" borderId="4" xfId="0" applyNumberFormat="1" applyFont="1" applyFill="1" applyBorder="1" applyAlignment="1">
      <alignment horizontal="left" vertical="center" wrapText="1"/>
    </xf>
    <xf numFmtId="49" fontId="10" fillId="0" borderId="32" xfId="0" applyNumberFormat="1" applyFont="1" applyBorder="1" applyAlignment="1">
      <alignment horizontal="left" vertical="center" wrapText="1"/>
    </xf>
    <xf numFmtId="0" fontId="10" fillId="0" borderId="4" xfId="0" applyFont="1" applyBorder="1" applyAlignment="1">
      <alignment horizontal="left" vertical="center"/>
    </xf>
    <xf numFmtId="0" fontId="10" fillId="6" borderId="37"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0" borderId="4" xfId="0" applyFont="1" applyBorder="1" applyAlignment="1">
      <alignment horizontal="right" vertical="center" wrapText="1"/>
    </xf>
    <xf numFmtId="0" fontId="10" fillId="0" borderId="37" xfId="0" applyFont="1" applyBorder="1" applyAlignment="1">
      <alignment horizontal="right" vertical="center" wrapText="1"/>
    </xf>
    <xf numFmtId="0" fontId="10" fillId="0" borderId="5" xfId="0" applyFont="1" applyFill="1" applyBorder="1" applyAlignment="1">
      <alignment vertical="center" wrapText="1"/>
    </xf>
    <xf numFmtId="0" fontId="36" fillId="0" borderId="5" xfId="0" applyFont="1" applyFill="1" applyBorder="1" applyAlignment="1">
      <alignment horizontal="left" vertical="center" wrapText="1"/>
    </xf>
    <xf numFmtId="49" fontId="10" fillId="0" borderId="5" xfId="0" applyNumberFormat="1" applyFont="1" applyFill="1" applyBorder="1" applyAlignment="1">
      <alignment vertical="center" wrapText="1"/>
    </xf>
    <xf numFmtId="49" fontId="36" fillId="0" borderId="5" xfId="0" applyNumberFormat="1" applyFont="1" applyFill="1" applyBorder="1" applyAlignment="1">
      <alignment vertical="center" wrapText="1"/>
    </xf>
    <xf numFmtId="0" fontId="10" fillId="0" borderId="5" xfId="0" applyNumberFormat="1" applyFont="1" applyFill="1" applyBorder="1" applyAlignment="1">
      <alignment horizontal="right" vertical="center" wrapText="1"/>
    </xf>
    <xf numFmtId="0" fontId="10" fillId="0" borderId="5" xfId="0" quotePrefix="1" applyNumberFormat="1" applyFont="1" applyFill="1" applyBorder="1" applyAlignment="1">
      <alignment horizontal="right" vertical="center" wrapText="1"/>
    </xf>
    <xf numFmtId="0" fontId="10" fillId="0" borderId="5" xfId="0" quotePrefix="1" applyNumberFormat="1" applyFont="1" applyBorder="1" applyAlignment="1">
      <alignment horizontal="right" vertical="center" wrapText="1"/>
    </xf>
    <xf numFmtId="0" fontId="36" fillId="0" borderId="5" xfId="0" quotePrefix="1" applyNumberFormat="1" applyFont="1" applyFill="1" applyBorder="1" applyAlignment="1">
      <alignment horizontal="right" vertical="center" wrapText="1"/>
    </xf>
    <xf numFmtId="0" fontId="10" fillId="3" borderId="5" xfId="0" applyFont="1" applyFill="1" applyBorder="1" applyAlignment="1">
      <alignment horizontal="left" vertical="center"/>
    </xf>
    <xf numFmtId="0" fontId="30" fillId="0" borderId="5" xfId="3" applyFont="1" applyBorder="1" applyAlignment="1"/>
    <xf numFmtId="165" fontId="10" fillId="3" borderId="5" xfId="0" applyNumberFormat="1" applyFont="1" applyFill="1" applyBorder="1" applyAlignment="1">
      <alignment horizontal="right" vertical="center"/>
    </xf>
    <xf numFmtId="0" fontId="25" fillId="0" borderId="5" xfId="0" applyFont="1" applyFill="1" applyBorder="1" applyAlignment="1">
      <alignment vertical="center" wrapText="1"/>
    </xf>
    <xf numFmtId="0" fontId="49" fillId="0" borderId="5" xfId="0" applyFont="1" applyBorder="1" applyAlignment="1">
      <alignment vertical="center" wrapText="1"/>
    </xf>
    <xf numFmtId="167" fontId="49" fillId="0" borderId="5" xfId="0" applyNumberFormat="1" applyFont="1" applyBorder="1" applyAlignment="1">
      <alignment vertical="center"/>
    </xf>
    <xf numFmtId="3" fontId="49" fillId="0" borderId="5" xfId="0" applyNumberFormat="1" applyFont="1" applyBorder="1" applyAlignment="1">
      <alignment vertical="center"/>
    </xf>
    <xf numFmtId="3" fontId="49" fillId="0" borderId="5" xfId="0" applyNumberFormat="1" applyFont="1" applyBorder="1" applyAlignment="1">
      <alignment wrapText="1"/>
    </xf>
    <xf numFmtId="4" fontId="49" fillId="0" borderId="5" xfId="0" applyNumberFormat="1" applyFont="1" applyBorder="1" applyAlignment="1">
      <alignment wrapText="1"/>
    </xf>
    <xf numFmtId="164" fontId="49" fillId="0" borderId="5" xfId="1" applyFont="1" applyBorder="1" applyAlignment="1">
      <alignment wrapText="1"/>
    </xf>
    <xf numFmtId="10" fontId="49" fillId="0" borderId="5" xfId="13" applyNumberFormat="1" applyFont="1" applyBorder="1" applyAlignment="1">
      <alignment wrapText="1"/>
    </xf>
    <xf numFmtId="0" fontId="49" fillId="0" borderId="5" xfId="0" applyFont="1" applyBorder="1" applyAlignment="1"/>
    <xf numFmtId="164" fontId="49" fillId="0" borderId="5" xfId="1" applyFont="1" applyBorder="1"/>
    <xf numFmtId="3" fontId="49" fillId="0" borderId="5" xfId="0" applyNumberFormat="1" applyFont="1" applyBorder="1" applyAlignment="1"/>
    <xf numFmtId="4" fontId="49" fillId="0" borderId="0" xfId="3" applyNumberFormat="1" applyFont="1" applyAlignment="1">
      <alignment horizontal="right"/>
    </xf>
    <xf numFmtId="4" fontId="49" fillId="0" borderId="0" xfId="14" applyNumberFormat="1" applyFont="1"/>
    <xf numFmtId="0" fontId="49" fillId="0" borderId="5" xfId="14" applyFont="1" applyBorder="1" applyAlignment="1">
      <alignment wrapText="1"/>
    </xf>
    <xf numFmtId="164" fontId="49" fillId="0" borderId="0" xfId="1" applyFont="1"/>
    <xf numFmtId="4" fontId="49" fillId="0" borderId="33" xfId="14" applyNumberFormat="1" applyFont="1" applyBorder="1"/>
    <xf numFmtId="43" fontId="49" fillId="0" borderId="0" xfId="4" applyFont="1" applyFill="1" applyAlignment="1"/>
    <xf numFmtId="0" fontId="0" fillId="0" borderId="6" xfId="0" applyFont="1" applyBorder="1" applyAlignment="1">
      <alignment wrapText="1"/>
    </xf>
    <xf numFmtId="0" fontId="26" fillId="0" borderId="17" xfId="0" applyFont="1" applyBorder="1" applyAlignment="1">
      <alignment wrapText="1"/>
    </xf>
    <xf numFmtId="3" fontId="26" fillId="0" borderId="17" xfId="0" applyNumberFormat="1" applyFont="1" applyBorder="1" applyAlignment="1">
      <alignment horizontal="center" wrapText="1"/>
    </xf>
    <xf numFmtId="4" fontId="26" fillId="0" borderId="17" xfId="0" applyNumberFormat="1" applyFont="1" applyBorder="1" applyAlignment="1">
      <alignment wrapText="1"/>
    </xf>
    <xf numFmtId="0" fontId="10" fillId="0" borderId="5" xfId="0" applyFont="1" applyBorder="1" applyAlignment="1">
      <alignment wrapText="1"/>
    </xf>
    <xf numFmtId="3" fontId="10" fillId="0" borderId="5" xfId="0" applyNumberFormat="1" applyFont="1" applyBorder="1" applyAlignment="1">
      <alignment wrapText="1"/>
    </xf>
    <xf numFmtId="4" fontId="10" fillId="0" borderId="5" xfId="0" applyNumberFormat="1" applyFont="1" applyBorder="1" applyAlignment="1">
      <alignment wrapText="1"/>
    </xf>
    <xf numFmtId="164" fontId="10" fillId="0" borderId="5" xfId="1" applyFont="1" applyBorder="1" applyAlignment="1">
      <alignment wrapText="1"/>
    </xf>
    <xf numFmtId="167" fontId="10" fillId="0" borderId="5" xfId="0" applyNumberFormat="1" applyFont="1" applyBorder="1" applyAlignment="1">
      <alignment vertical="center"/>
    </xf>
    <xf numFmtId="10" fontId="10" fillId="0" borderId="5" xfId="13" applyNumberFormat="1" applyFont="1" applyBorder="1" applyAlignment="1">
      <alignment wrapText="1"/>
    </xf>
    <xf numFmtId="0" fontId="10" fillId="0" borderId="5" xfId="0" applyFont="1" applyBorder="1" applyAlignment="1"/>
    <xf numFmtId="1" fontId="10" fillId="0" borderId="5" xfId="1" applyNumberFormat="1" applyFont="1" applyBorder="1" applyAlignment="1"/>
    <xf numFmtId="1" fontId="10" fillId="0" borderId="5" xfId="0" applyNumberFormat="1" applyFont="1" applyBorder="1" applyAlignment="1"/>
    <xf numFmtId="164" fontId="10" fillId="0" borderId="5" xfId="1" applyFont="1" applyBorder="1"/>
    <xf numFmtId="3" fontId="10" fillId="0" borderId="5" xfId="0" applyNumberFormat="1" applyFont="1" applyBorder="1" applyAlignment="1">
      <alignment vertical="center"/>
    </xf>
    <xf numFmtId="3" fontId="10" fillId="0" borderId="5" xfId="0" applyNumberFormat="1" applyFont="1" applyBorder="1" applyAlignment="1"/>
    <xf numFmtId="0" fontId="9" fillId="0" borderId="0" xfId="0" applyFont="1" applyAlignment="1"/>
    <xf numFmtId="0" fontId="54" fillId="0" borderId="0" xfId="0" applyFont="1" applyAlignment="1"/>
    <xf numFmtId="0" fontId="9" fillId="0" borderId="5" xfId="0" applyFont="1" applyBorder="1" applyAlignment="1"/>
    <xf numFmtId="0" fontId="56" fillId="0" borderId="5" xfId="9" applyFont="1" applyBorder="1" applyAlignment="1">
      <alignment horizontal="center" vertical="center"/>
    </xf>
    <xf numFmtId="164" fontId="56" fillId="0" borderId="5" xfId="8" applyFont="1" applyBorder="1" applyAlignment="1">
      <alignment horizontal="center" vertical="center"/>
    </xf>
    <xf numFmtId="0" fontId="31" fillId="0" borderId="5" xfId="9" applyFont="1" applyBorder="1" applyAlignment="1">
      <alignment vertical="center"/>
    </xf>
    <xf numFmtId="0" fontId="31" fillId="0" borderId="5" xfId="9" applyFont="1" applyBorder="1" applyAlignment="1">
      <alignment horizontal="right" vertical="center"/>
    </xf>
    <xf numFmtId="164" fontId="31" fillId="0" borderId="5" xfId="8" applyFont="1" applyBorder="1" applyAlignment="1">
      <alignment horizontal="right" vertical="center"/>
    </xf>
    <xf numFmtId="0" fontId="14" fillId="0" borderId="5" xfId="0" applyFont="1" applyBorder="1" applyAlignment="1">
      <alignment horizontal="right"/>
    </xf>
    <xf numFmtId="164" fontId="14" fillId="0" borderId="5" xfId="1" applyFont="1" applyBorder="1" applyAlignment="1">
      <alignment horizontal="right"/>
    </xf>
    <xf numFmtId="0" fontId="31" fillId="0" borderId="5" xfId="3" applyFont="1" applyBorder="1" applyAlignment="1"/>
    <xf numFmtId="4" fontId="31" fillId="0" borderId="5" xfId="3" applyNumberFormat="1" applyFont="1" applyBorder="1" applyAlignment="1"/>
    <xf numFmtId="0" fontId="14" fillId="0" borderId="5" xfId="0" applyFont="1" applyBorder="1" applyAlignment="1"/>
    <xf numFmtId="4" fontId="56" fillId="0" borderId="5" xfId="3" applyNumberFormat="1" applyFont="1" applyBorder="1" applyAlignment="1"/>
    <xf numFmtId="164" fontId="31" fillId="0" borderId="5" xfId="1" applyFont="1" applyBorder="1" applyAlignment="1">
      <alignment horizontal="right" vertical="center"/>
    </xf>
    <xf numFmtId="165" fontId="14" fillId="0" borderId="5" xfId="1" applyNumberFormat="1" applyFont="1" applyBorder="1" applyAlignment="1">
      <alignment horizontal="right"/>
    </xf>
    <xf numFmtId="164" fontId="0" fillId="0" borderId="0" xfId="1" applyFont="1" applyAlignment="1"/>
    <xf numFmtId="165" fontId="0" fillId="0" borderId="0" xfId="1" applyNumberFormat="1" applyFont="1" applyAlignment="1"/>
    <xf numFmtId="0" fontId="56" fillId="0" borderId="5" xfId="9" applyFont="1" applyBorder="1" applyAlignment="1">
      <alignment horizontal="center" vertical="center"/>
    </xf>
    <xf numFmtId="0" fontId="31" fillId="0" borderId="5" xfId="9" applyFont="1" applyFill="1" applyBorder="1" applyAlignment="1">
      <alignment vertical="center"/>
    </xf>
    <xf numFmtId="0" fontId="31" fillId="0" borderId="5" xfId="9" applyFont="1" applyFill="1" applyBorder="1" applyAlignment="1">
      <alignment horizontal="right" vertical="center"/>
    </xf>
    <xf numFmtId="164" fontId="31" fillId="0" borderId="5" xfId="1" applyFont="1" applyFill="1" applyBorder="1" applyAlignment="1">
      <alignment horizontal="right" vertical="center"/>
    </xf>
    <xf numFmtId="164" fontId="0" fillId="0" borderId="5" xfId="1" applyFont="1" applyBorder="1" applyAlignment="1"/>
    <xf numFmtId="1" fontId="0" fillId="0" borderId="5" xfId="0" applyNumberFormat="1" applyFont="1" applyBorder="1"/>
    <xf numFmtId="1" fontId="0" fillId="0" borderId="5" xfId="0" applyNumberFormat="1" applyFont="1" applyBorder="1" applyAlignment="1">
      <alignment wrapText="1"/>
    </xf>
    <xf numFmtId="1" fontId="10" fillId="0" borderId="5" xfId="0" applyNumberFormat="1" applyFont="1" applyBorder="1"/>
    <xf numFmtId="0" fontId="8" fillId="0" borderId="5" xfId="3" applyFont="1" applyBorder="1" applyAlignment="1">
      <alignment vertical="center"/>
    </xf>
    <xf numFmtId="0" fontId="8" fillId="0" borderId="5" xfId="3" applyFont="1" applyBorder="1" applyAlignment="1">
      <alignment vertical="center" wrapText="1"/>
    </xf>
    <xf numFmtId="0" fontId="8" fillId="0" borderId="5" xfId="3" applyFont="1" applyFill="1" applyBorder="1" applyAlignment="1">
      <alignment vertical="center"/>
    </xf>
    <xf numFmtId="165" fontId="0" fillId="0" borderId="5" xfId="1" applyNumberFormat="1" applyFont="1" applyBorder="1" applyAlignment="1"/>
    <xf numFmtId="0" fontId="55" fillId="0" borderId="5" xfId="0" applyFont="1" applyBorder="1" applyAlignment="1">
      <alignment horizontal="center"/>
    </xf>
    <xf numFmtId="0" fontId="56" fillId="0" borderId="5" xfId="9" applyFont="1" applyFill="1" applyBorder="1" applyAlignment="1">
      <alignment vertical="center"/>
    </xf>
    <xf numFmtId="165" fontId="55" fillId="0" borderId="5" xfId="1" applyNumberFormat="1" applyFont="1" applyBorder="1" applyAlignment="1"/>
    <xf numFmtId="164" fontId="55" fillId="0" borderId="5" xfId="1" applyFont="1" applyBorder="1" applyAlignment="1"/>
    <xf numFmtId="4" fontId="0" fillId="0" borderId="5" xfId="0" applyNumberFormat="1" applyFont="1" applyBorder="1" applyAlignment="1"/>
    <xf numFmtId="10" fontId="0" fillId="0" borderId="5" xfId="13" applyNumberFormat="1" applyFont="1" applyBorder="1" applyAlignment="1"/>
    <xf numFmtId="0" fontId="8" fillId="0" borderId="0" xfId="3" applyFont="1" applyFill="1" applyBorder="1" applyAlignment="1">
      <alignment vertical="center"/>
    </xf>
    <xf numFmtId="0" fontId="0" fillId="0" borderId="0" xfId="0" applyFont="1" applyBorder="1" applyAlignment="1"/>
    <xf numFmtId="165" fontId="0" fillId="0" borderId="0" xfId="1" applyNumberFormat="1" applyFont="1" applyBorder="1" applyAlignment="1"/>
    <xf numFmtId="164" fontId="0" fillId="0" borderId="0" xfId="1" applyFont="1" applyBorder="1" applyAlignment="1"/>
    <xf numFmtId="0" fontId="36" fillId="0" borderId="5" xfId="0" applyFont="1" applyBorder="1"/>
    <xf numFmtId="0" fontId="10" fillId="0" borderId="0" xfId="0" applyFont="1" applyAlignment="1"/>
    <xf numFmtId="0" fontId="5" fillId="0" borderId="0" xfId="0" applyFont="1" applyAlignment="1"/>
    <xf numFmtId="0" fontId="55" fillId="0" borderId="5" xfId="0" applyFont="1" applyBorder="1" applyAlignment="1">
      <alignment horizontal="center"/>
    </xf>
    <xf numFmtId="1" fontId="0" fillId="0" borderId="0" xfId="0" applyNumberFormat="1" applyFont="1"/>
    <xf numFmtId="1" fontId="0" fillId="0" borderId="0" xfId="0" applyNumberFormat="1" applyFont="1" applyAlignment="1">
      <alignment wrapText="1"/>
    </xf>
    <xf numFmtId="0" fontId="10" fillId="0" borderId="0" xfId="0" applyFont="1" applyAlignment="1"/>
    <xf numFmtId="0" fontId="5" fillId="0" borderId="0" xfId="0" applyFont="1" applyAlignment="1"/>
    <xf numFmtId="0" fontId="36" fillId="0" borderId="0" xfId="0" applyFont="1" applyBorder="1"/>
    <xf numFmtId="0" fontId="10" fillId="0" borderId="5" xfId="0" applyNumberFormat="1" applyFont="1" applyFill="1" applyBorder="1" applyAlignment="1">
      <alignment horizontal="center" vertical="center" wrapText="1"/>
    </xf>
    <xf numFmtId="164" fontId="36" fillId="0" borderId="0" xfId="1" applyFont="1" applyBorder="1"/>
    <xf numFmtId="9" fontId="36" fillId="0" borderId="5" xfId="13" applyFont="1" applyBorder="1"/>
    <xf numFmtId="164" fontId="0" fillId="0" borderId="0" xfId="1" applyFont="1" applyAlignment="1">
      <alignment wrapText="1"/>
    </xf>
    <xf numFmtId="164" fontId="10" fillId="0" borderId="5" xfId="1" applyFont="1" applyBorder="1" applyAlignment="1">
      <alignment horizontal="left" vertical="center"/>
    </xf>
    <xf numFmtId="164" fontId="36" fillId="0" borderId="5" xfId="1" applyFont="1" applyFill="1" applyBorder="1" applyAlignment="1">
      <alignment horizontal="left" vertical="center" wrapText="1"/>
    </xf>
    <xf numFmtId="164" fontId="36" fillId="0" borderId="5" xfId="1" applyFont="1" applyBorder="1"/>
    <xf numFmtId="164" fontId="10" fillId="0" borderId="40" xfId="1" applyFont="1" applyFill="1" applyBorder="1" applyAlignment="1">
      <alignment vertical="center" wrapText="1"/>
    </xf>
    <xf numFmtId="164" fontId="36" fillId="0" borderId="5" xfId="1" applyFont="1" applyBorder="1" applyAlignment="1">
      <alignment vertical="center"/>
    </xf>
    <xf numFmtId="49" fontId="36" fillId="0" borderId="5" xfId="2" applyNumberFormat="1" applyFont="1" applyFill="1" applyBorder="1" applyAlignment="1">
      <alignment vertical="center" wrapText="1"/>
    </xf>
    <xf numFmtId="49" fontId="30" fillId="0" borderId="5" xfId="0" applyNumberFormat="1" applyFont="1" applyBorder="1" applyAlignment="1">
      <alignment vertical="center" wrapText="1"/>
    </xf>
    <xf numFmtId="0" fontId="10" fillId="0" borderId="5" xfId="0" quotePrefix="1" applyNumberFormat="1" applyFont="1" applyFill="1" applyBorder="1" applyAlignment="1">
      <alignment horizontal="center" vertical="center" wrapText="1"/>
    </xf>
    <xf numFmtId="164" fontId="36" fillId="0" borderId="0" xfId="1" applyFont="1" applyBorder="1" applyAlignment="1">
      <alignment horizontal="right"/>
    </xf>
    <xf numFmtId="168" fontId="0" fillId="0" borderId="5" xfId="0" applyNumberFormat="1" applyFont="1" applyBorder="1" applyAlignment="1"/>
    <xf numFmtId="0" fontId="10" fillId="0" borderId="4" xfId="0" applyFont="1" applyBorder="1" applyAlignment="1">
      <alignment horizontal="center" vertical="center" wrapText="1"/>
    </xf>
    <xf numFmtId="3" fontId="26" fillId="0" borderId="5" xfId="0" applyNumberFormat="1" applyFont="1" applyBorder="1" applyAlignment="1">
      <alignment horizontal="center" vertical="center" wrapText="1"/>
    </xf>
    <xf numFmtId="164" fontId="26" fillId="0" borderId="5" xfId="1" applyFont="1" applyBorder="1" applyAlignment="1">
      <alignment horizontal="center" vertical="center" wrapText="1"/>
    </xf>
    <xf numFmtId="0" fontId="10" fillId="0" borderId="0" xfId="0" applyFont="1" applyAlignment="1"/>
    <xf numFmtId="0" fontId="5" fillId="0" borderId="0" xfId="0" applyFont="1" applyAlignment="1"/>
    <xf numFmtId="0" fontId="26" fillId="0" borderId="5" xfId="0" applyFont="1" applyBorder="1" applyAlignment="1">
      <alignment vertical="top" wrapText="1"/>
    </xf>
    <xf numFmtId="0" fontId="10" fillId="0" borderId="0" xfId="0" applyFont="1" applyAlignment="1"/>
    <xf numFmtId="0" fontId="5" fillId="0" borderId="0" xfId="0" applyFont="1" applyAlignment="1"/>
    <xf numFmtId="0" fontId="10" fillId="3" borderId="5" xfId="16" applyFont="1" applyFill="1" applyBorder="1" applyAlignment="1">
      <alignment horizontal="left" vertical="center" wrapText="1"/>
    </xf>
    <xf numFmtId="0" fontId="10" fillId="0" borderId="5" xfId="14" applyFont="1" applyBorder="1" applyAlignment="1">
      <alignment horizontal="left" vertical="center" wrapText="1"/>
    </xf>
    <xf numFmtId="0" fontId="58" fillId="0" borderId="0" xfId="18" applyFont="1" applyAlignment="1">
      <alignment wrapText="1"/>
    </xf>
    <xf numFmtId="0" fontId="5" fillId="0" borderId="0" xfId="18" applyFont="1" applyAlignment="1">
      <alignment wrapText="1"/>
    </xf>
    <xf numFmtId="0" fontId="6" fillId="0" borderId="0" xfId="18" applyFont="1" applyAlignment="1">
      <alignment wrapText="1"/>
    </xf>
    <xf numFmtId="0" fontId="58" fillId="0" borderId="0" xfId="18" applyFont="1" applyAlignment="1"/>
    <xf numFmtId="164" fontId="0" fillId="0" borderId="0" xfId="17" applyFont="1" applyAlignment="1">
      <alignment wrapText="1"/>
    </xf>
    <xf numFmtId="164" fontId="0" fillId="0" borderId="0" xfId="17" applyFont="1" applyAlignment="1"/>
    <xf numFmtId="0" fontId="5" fillId="0" borderId="0" xfId="18" applyFont="1" applyAlignment="1">
      <alignment vertical="center"/>
    </xf>
    <xf numFmtId="0" fontId="5" fillId="0" borderId="0" xfId="18" applyFont="1"/>
    <xf numFmtId="0" fontId="5" fillId="0" borderId="0" xfId="18" applyFont="1" applyAlignment="1"/>
    <xf numFmtId="0" fontId="10" fillId="0" borderId="5" xfId="18" applyFont="1" applyBorder="1" applyAlignment="1">
      <alignment horizontal="left" vertical="center"/>
    </xf>
    <xf numFmtId="49" fontId="10" fillId="0" borderId="5" xfId="18" applyNumberFormat="1" applyFont="1" applyBorder="1" applyAlignment="1">
      <alignment horizontal="left" vertical="center" wrapText="1"/>
    </xf>
    <xf numFmtId="49" fontId="10" fillId="3" borderId="4" xfId="18" applyNumberFormat="1" applyFont="1" applyFill="1" applyBorder="1" applyAlignment="1">
      <alignment horizontal="left" vertical="center" wrapText="1"/>
    </xf>
    <xf numFmtId="0" fontId="10" fillId="0" borderId="4" xfId="18" applyFont="1" applyBorder="1" applyAlignment="1">
      <alignment horizontal="center" vertical="center" wrapText="1"/>
    </xf>
    <xf numFmtId="164" fontId="36" fillId="0" borderId="5" xfId="17" applyFont="1" applyBorder="1" applyAlignment="1">
      <alignment vertical="center"/>
    </xf>
    <xf numFmtId="0" fontId="49" fillId="0" borderId="5" xfId="18" applyFont="1" applyBorder="1" applyAlignment="1">
      <alignment vertical="center" wrapText="1"/>
    </xf>
    <xf numFmtId="164" fontId="36" fillId="0" borderId="0" xfId="17" applyFont="1" applyBorder="1"/>
    <xf numFmtId="3" fontId="58" fillId="0" borderId="0" xfId="18" applyNumberFormat="1" applyFont="1" applyAlignment="1">
      <alignment wrapText="1"/>
    </xf>
    <xf numFmtId="4" fontId="58" fillId="0" borderId="0" xfId="18" applyNumberFormat="1" applyFont="1" applyAlignment="1">
      <alignment wrapText="1"/>
    </xf>
    <xf numFmtId="0" fontId="8" fillId="0" borderId="0" xfId="18" applyFont="1" applyBorder="1" applyAlignment="1">
      <alignment vertical="center" wrapText="1"/>
    </xf>
    <xf numFmtId="0" fontId="10" fillId="0" borderId="5" xfId="18" quotePrefix="1" applyNumberFormat="1" applyFont="1" applyFill="1" applyBorder="1" applyAlignment="1">
      <alignment horizontal="center" vertical="center" wrapText="1"/>
    </xf>
    <xf numFmtId="1" fontId="58" fillId="0" borderId="0" xfId="18" applyNumberFormat="1" applyFont="1" applyAlignment="1">
      <alignment wrapText="1"/>
    </xf>
    <xf numFmtId="164" fontId="36" fillId="0" borderId="0" xfId="17" applyFont="1" applyBorder="1" applyAlignment="1">
      <alignment horizontal="right"/>
    </xf>
    <xf numFmtId="0" fontId="26" fillId="0" borderId="5" xfId="18" applyFont="1" applyBorder="1" applyAlignment="1">
      <alignment wrapText="1"/>
    </xf>
    <xf numFmtId="3" fontId="26" fillId="0" borderId="5" xfId="18" applyNumberFormat="1" applyFont="1" applyBorder="1" applyAlignment="1">
      <alignment horizontal="center" vertical="center" wrapText="1"/>
    </xf>
    <xf numFmtId="164" fontId="26" fillId="0" borderId="5" xfId="17" applyFont="1" applyBorder="1" applyAlignment="1">
      <alignment horizontal="center" vertical="center" wrapText="1"/>
    </xf>
    <xf numFmtId="0" fontId="26" fillId="0" borderId="0" xfId="18" applyFont="1" applyBorder="1" applyAlignment="1">
      <alignment wrapText="1"/>
    </xf>
    <xf numFmtId="3" fontId="26" fillId="0" borderId="0" xfId="18" applyNumberFormat="1" applyFont="1" applyBorder="1" applyAlignment="1">
      <alignment horizontal="center" wrapText="1"/>
    </xf>
    <xf numFmtId="4" fontId="26" fillId="0" borderId="0" xfId="18" applyNumberFormat="1" applyFont="1" applyBorder="1" applyAlignment="1">
      <alignment wrapText="1"/>
    </xf>
    <xf numFmtId="0" fontId="10" fillId="0" borderId="0" xfId="18" applyFont="1" applyAlignment="1"/>
    <xf numFmtId="0" fontId="10" fillId="0" borderId="0" xfId="18" applyFont="1"/>
    <xf numFmtId="0" fontId="26" fillId="0" borderId="1" xfId="18" applyFont="1" applyBorder="1"/>
    <xf numFmtId="0" fontId="26" fillId="0" borderId="0" xfId="18" applyFont="1"/>
    <xf numFmtId="0" fontId="10" fillId="0" borderId="1" xfId="18" applyFont="1" applyBorder="1"/>
    <xf numFmtId="0" fontId="30" fillId="0" borderId="0" xfId="18" applyFont="1"/>
    <xf numFmtId="4" fontId="10" fillId="0" borderId="0" xfId="18" applyNumberFormat="1" applyFont="1"/>
    <xf numFmtId="0" fontId="10" fillId="0" borderId="0" xfId="18" applyFont="1" applyAlignment="1">
      <alignment wrapText="1"/>
    </xf>
    <xf numFmtId="164" fontId="10" fillId="0" borderId="0" xfId="17" applyFont="1" applyAlignment="1">
      <alignment horizontal="right"/>
    </xf>
    <xf numFmtId="164" fontId="48" fillId="0" borderId="0" xfId="18" applyNumberFormat="1" applyFont="1" applyAlignment="1">
      <alignment wrapText="1"/>
    </xf>
    <xf numFmtId="164" fontId="58" fillId="0" borderId="0" xfId="18" applyNumberFormat="1" applyFont="1" applyAlignment="1">
      <alignment wrapText="1"/>
    </xf>
    <xf numFmtId="49" fontId="10" fillId="3" borderId="5" xfId="0" applyNumberFormat="1" applyFont="1" applyFill="1" applyBorder="1" applyAlignment="1">
      <alignment vertical="center" wrapText="1"/>
    </xf>
    <xf numFmtId="43" fontId="9" fillId="0" borderId="5" xfId="0" applyNumberFormat="1" applyFont="1" applyBorder="1" applyAlignment="1"/>
    <xf numFmtId="164" fontId="9" fillId="0" borderId="5" xfId="0" applyNumberFormat="1" applyFont="1" applyBorder="1" applyAlignment="1"/>
    <xf numFmtId="0" fontId="10" fillId="0" borderId="0" xfId="0" applyFont="1" applyAlignment="1"/>
    <xf numFmtId="0" fontId="5" fillId="0" borderId="0" xfId="0" applyFont="1" applyAlignment="1"/>
    <xf numFmtId="49" fontId="10" fillId="3" borderId="32" xfId="0" applyNumberFormat="1" applyFont="1" applyFill="1" applyBorder="1" applyAlignment="1">
      <alignment horizontal="left" vertical="center" wrapText="1"/>
    </xf>
    <xf numFmtId="0" fontId="9" fillId="3" borderId="0" xfId="14" applyFont="1" applyFill="1" applyAlignment="1">
      <alignment wrapText="1"/>
    </xf>
    <xf numFmtId="0" fontId="49" fillId="3" borderId="5" xfId="14" applyFont="1" applyFill="1" applyBorder="1" applyAlignment="1">
      <alignment horizontal="left" vertical="center"/>
    </xf>
    <xf numFmtId="0" fontId="49" fillId="3" borderId="5" xfId="14" applyFont="1" applyFill="1" applyBorder="1" applyAlignment="1">
      <alignment horizontal="left" vertical="center" wrapText="1"/>
    </xf>
    <xf numFmtId="0" fontId="50" fillId="3" borderId="5" xfId="14" applyFont="1" applyFill="1" applyBorder="1" applyAlignment="1">
      <alignment horizontal="left" vertical="center" wrapText="1"/>
    </xf>
    <xf numFmtId="0" fontId="49" fillId="3" borderId="5" xfId="14" quotePrefix="1" applyNumberFormat="1" applyFont="1" applyFill="1" applyBorder="1" applyAlignment="1">
      <alignment horizontal="center" vertical="center" wrapText="1"/>
    </xf>
    <xf numFmtId="4" fontId="49" fillId="3" borderId="5" xfId="14" applyNumberFormat="1" applyFont="1" applyFill="1" applyBorder="1"/>
    <xf numFmtId="0" fontId="10" fillId="3" borderId="5" xfId="14" applyFont="1" applyFill="1" applyBorder="1"/>
    <xf numFmtId="4" fontId="9" fillId="3" borderId="0" xfId="14" applyNumberFormat="1" applyFont="1" applyFill="1"/>
    <xf numFmtId="0" fontId="9" fillId="3" borderId="5" xfId="14" applyFont="1" applyFill="1" applyBorder="1" applyAlignment="1">
      <alignment wrapText="1"/>
    </xf>
    <xf numFmtId="3" fontId="9" fillId="3" borderId="0" xfId="14" applyNumberFormat="1" applyFont="1" applyFill="1" applyAlignment="1">
      <alignment wrapText="1"/>
    </xf>
    <xf numFmtId="0" fontId="50" fillId="3" borderId="5" xfId="3" applyFont="1" applyFill="1" applyBorder="1" applyAlignment="1">
      <alignment horizontal="left" vertical="center"/>
    </xf>
    <xf numFmtId="0" fontId="51" fillId="3" borderId="4" xfId="14" applyFont="1" applyFill="1" applyBorder="1" applyAlignment="1">
      <alignment horizontal="left" vertical="center" wrapText="1"/>
    </xf>
    <xf numFmtId="49" fontId="49" fillId="3" borderId="5" xfId="14" applyNumberFormat="1" applyFont="1" applyFill="1" applyBorder="1" applyAlignment="1">
      <alignment horizontal="left" vertical="center" wrapText="1"/>
    </xf>
    <xf numFmtId="164" fontId="0" fillId="3" borderId="0" xfId="1" applyFont="1" applyFill="1"/>
    <xf numFmtId="49" fontId="50" fillId="3" borderId="5" xfId="14" applyNumberFormat="1" applyFont="1" applyFill="1" applyBorder="1" applyAlignment="1">
      <alignment horizontal="left" vertical="center" wrapText="1"/>
    </xf>
    <xf numFmtId="0" fontId="49" fillId="3" borderId="5" xfId="14" applyFont="1" applyFill="1" applyBorder="1" applyAlignment="1">
      <alignment horizontal="center" vertical="center"/>
    </xf>
    <xf numFmtId="0" fontId="49" fillId="3" borderId="5" xfId="3" applyFont="1" applyFill="1" applyBorder="1" applyAlignment="1">
      <alignment horizontal="left" vertical="center" wrapText="1"/>
    </xf>
    <xf numFmtId="0" fontId="49" fillId="3" borderId="6" xfId="14" quotePrefix="1" applyNumberFormat="1" applyFont="1" applyFill="1" applyBorder="1" applyAlignment="1">
      <alignment horizontal="center" vertical="center" wrapText="1"/>
    </xf>
    <xf numFmtId="4" fontId="8" fillId="3" borderId="0" xfId="3" applyNumberFormat="1" applyFont="1" applyFill="1" applyAlignment="1">
      <alignment horizontal="right"/>
    </xf>
    <xf numFmtId="4" fontId="10" fillId="3" borderId="33" xfId="14" applyNumberFormat="1" applyFont="1" applyFill="1" applyBorder="1"/>
    <xf numFmtId="0" fontId="49" fillId="3" borderId="5" xfId="14" applyNumberFormat="1" applyFont="1" applyFill="1" applyBorder="1" applyAlignment="1">
      <alignment horizontal="center" vertical="center" wrapText="1"/>
    </xf>
    <xf numFmtId="0" fontId="51" fillId="3" borderId="5" xfId="14" applyFont="1" applyFill="1" applyBorder="1" applyAlignment="1">
      <alignment horizontal="center" vertical="center" wrapText="1"/>
    </xf>
    <xf numFmtId="3" fontId="51" fillId="3" borderId="5" xfId="14" applyNumberFormat="1" applyFont="1" applyFill="1" applyBorder="1" applyAlignment="1">
      <alignment horizontal="center" vertical="center" wrapText="1"/>
    </xf>
    <xf numFmtId="49" fontId="49" fillId="3" borderId="32" xfId="14" applyNumberFormat="1" applyFont="1" applyFill="1" applyBorder="1" applyAlignment="1">
      <alignment horizontal="left" vertical="center" wrapText="1"/>
    </xf>
    <xf numFmtId="0" fontId="49" fillId="3" borderId="4" xfId="14" applyFont="1" applyFill="1" applyBorder="1" applyAlignment="1">
      <alignment horizontal="center" vertical="center" wrapText="1"/>
    </xf>
    <xf numFmtId="49" fontId="49" fillId="3" borderId="36" xfId="14" applyNumberFormat="1" applyFont="1" applyFill="1" applyBorder="1" applyAlignment="1">
      <alignment horizontal="left" vertical="center" wrapText="1"/>
    </xf>
    <xf numFmtId="165" fontId="49" fillId="3" borderId="36" xfId="15" quotePrefix="1" applyNumberFormat="1" applyFont="1" applyFill="1" applyBorder="1" applyAlignment="1">
      <alignment horizontal="left" vertical="center"/>
    </xf>
    <xf numFmtId="0" fontId="51" fillId="3" borderId="36" xfId="14" applyFont="1" applyFill="1" applyBorder="1" applyAlignment="1">
      <alignment horizontal="left" vertical="center" wrapText="1"/>
    </xf>
    <xf numFmtId="0" fontId="51" fillId="3" borderId="32" xfId="14" applyFont="1" applyFill="1" applyBorder="1" applyAlignment="1">
      <alignment horizontal="left" vertical="center" wrapText="1"/>
    </xf>
    <xf numFmtId="0" fontId="51" fillId="3" borderId="6" xfId="14" applyFont="1" applyFill="1" applyBorder="1" applyAlignment="1" applyProtection="1">
      <alignment horizontal="center" vertical="center"/>
      <protection locked="0"/>
    </xf>
    <xf numFmtId="1" fontId="51" fillId="3" borderId="5" xfId="14" applyNumberFormat="1" applyFont="1" applyFill="1" applyBorder="1" applyAlignment="1">
      <alignment horizontal="center" vertical="center" wrapText="1"/>
    </xf>
    <xf numFmtId="0" fontId="51" fillId="3" borderId="17" xfId="14" applyFont="1" applyFill="1" applyBorder="1" applyAlignment="1" applyProtection="1">
      <alignment horizontal="center" vertical="center"/>
      <protection locked="0"/>
    </xf>
    <xf numFmtId="43" fontId="0" fillId="3" borderId="0" xfId="4" applyFont="1" applyFill="1" applyAlignment="1"/>
    <xf numFmtId="0" fontId="49" fillId="3" borderId="36" xfId="3" applyFont="1" applyFill="1" applyBorder="1" applyAlignment="1">
      <alignment horizontal="left" vertical="center" wrapText="1"/>
    </xf>
    <xf numFmtId="0" fontId="51" fillId="3" borderId="36" xfId="14" applyFont="1" applyFill="1" applyBorder="1" applyAlignment="1">
      <alignment vertical="center" wrapText="1"/>
    </xf>
    <xf numFmtId="49" fontId="50" fillId="3" borderId="36" xfId="14" applyNumberFormat="1" applyFont="1" applyFill="1" applyBorder="1" applyAlignment="1">
      <alignment horizontal="left" vertical="center" wrapText="1"/>
    </xf>
    <xf numFmtId="49" fontId="49" fillId="3" borderId="5" xfId="14" applyNumberFormat="1" applyFont="1" applyFill="1" applyBorder="1" applyAlignment="1">
      <alignment vertical="top" wrapText="1"/>
    </xf>
    <xf numFmtId="49" fontId="49" fillId="3" borderId="5" xfId="14" applyNumberFormat="1" applyFont="1" applyFill="1" applyBorder="1" applyAlignment="1">
      <alignment horizontal="left" vertical="top" wrapText="1"/>
    </xf>
    <xf numFmtId="164" fontId="9" fillId="3" borderId="0" xfId="1" applyFont="1" applyFill="1" applyAlignment="1">
      <alignment wrapText="1"/>
    </xf>
    <xf numFmtId="0" fontId="49" fillId="3" borderId="17" xfId="14" quotePrefix="1" applyNumberFormat="1" applyFont="1" applyFill="1" applyBorder="1" applyAlignment="1">
      <alignment horizontal="center" vertical="center" wrapText="1"/>
    </xf>
    <xf numFmtId="0" fontId="49" fillId="3" borderId="3" xfId="14" applyFont="1" applyFill="1" applyBorder="1" applyAlignment="1">
      <alignment horizontal="center" vertical="center" wrapText="1"/>
    </xf>
    <xf numFmtId="0" fontId="50" fillId="3" borderId="0" xfId="3" applyFont="1" applyFill="1" applyAlignment="1">
      <alignment horizontal="left" vertical="center"/>
    </xf>
    <xf numFmtId="4" fontId="53" fillId="3" borderId="0" xfId="14" applyNumberFormat="1" applyFont="1" applyFill="1"/>
    <xf numFmtId="0" fontId="49" fillId="3" borderId="5" xfId="14" applyFont="1" applyFill="1" applyBorder="1" applyAlignment="1">
      <alignment horizontal="center" vertical="center" wrapText="1"/>
    </xf>
    <xf numFmtId="0" fontId="49" fillId="3" borderId="6" xfId="14" applyFont="1" applyFill="1" applyBorder="1" applyAlignment="1">
      <alignment horizontal="left" vertical="center" wrapText="1"/>
    </xf>
    <xf numFmtId="0" fontId="26" fillId="3" borderId="5" xfId="14" applyFont="1" applyFill="1" applyBorder="1" applyAlignment="1">
      <alignment wrapText="1"/>
    </xf>
    <xf numFmtId="3" fontId="26" fillId="3" borderId="5" xfId="14" applyNumberFormat="1" applyFont="1" applyFill="1" applyBorder="1" applyAlignment="1">
      <alignment horizontal="center" wrapText="1"/>
    </xf>
    <xf numFmtId="164" fontId="26" fillId="3" borderId="5" xfId="1" applyFont="1" applyFill="1" applyBorder="1" applyAlignment="1">
      <alignment horizontal="center" wrapText="1"/>
    </xf>
    <xf numFmtId="0" fontId="0" fillId="0" borderId="5" xfId="0" applyFont="1" applyFill="1" applyBorder="1" applyAlignment="1"/>
    <xf numFmtId="0" fontId="10" fillId="0" borderId="0" xfId="0" applyFont="1" applyAlignment="1"/>
    <xf numFmtId="0" fontId="5" fillId="0" borderId="0" xfId="0" applyFont="1" applyAlignment="1"/>
    <xf numFmtId="0" fontId="10" fillId="6" borderId="4" xfId="14" applyFont="1" applyFill="1" applyBorder="1" applyAlignment="1">
      <alignment horizontal="left" vertical="center" wrapText="1"/>
    </xf>
    <xf numFmtId="0" fontId="49" fillId="0" borderId="5" xfId="0" applyFont="1" applyBorder="1" applyAlignment="1">
      <alignment vertical="center"/>
    </xf>
    <xf numFmtId="0" fontId="60" fillId="0" borderId="42" xfId="0" applyFont="1" applyBorder="1" applyAlignment="1">
      <alignment wrapText="1"/>
    </xf>
    <xf numFmtId="4" fontId="60" fillId="0" borderId="45" xfId="0" applyNumberFormat="1" applyFont="1" applyBorder="1" applyAlignment="1">
      <alignment horizontal="right" wrapText="1"/>
    </xf>
    <xf numFmtId="3" fontId="60" fillId="0" borderId="45" xfId="0" applyNumberFormat="1" applyFont="1" applyBorder="1" applyAlignment="1">
      <alignment horizontal="right" wrapText="1"/>
    </xf>
    <xf numFmtId="10" fontId="60" fillId="0" borderId="45" xfId="0" applyNumberFormat="1" applyFont="1" applyBorder="1" applyAlignment="1">
      <alignment horizontal="right" wrapText="1"/>
    </xf>
    <xf numFmtId="0" fontId="60" fillId="0" borderId="45" xfId="0" applyFont="1" applyBorder="1" applyAlignment="1">
      <alignment horizontal="right" wrapText="1"/>
    </xf>
    <xf numFmtId="0" fontId="60" fillId="0" borderId="45" xfId="0" applyFont="1" applyBorder="1" applyAlignment="1">
      <alignment wrapText="1"/>
    </xf>
    <xf numFmtId="0" fontId="59" fillId="0" borderId="42" xfId="0" applyFont="1" applyBorder="1" applyAlignment="1">
      <alignment wrapText="1"/>
    </xf>
    <xf numFmtId="4" fontId="59" fillId="0" borderId="45" xfId="0" applyNumberFormat="1" applyFont="1" applyBorder="1" applyAlignment="1">
      <alignment horizontal="right" wrapText="1"/>
    </xf>
    <xf numFmtId="3" fontId="59" fillId="0" borderId="45" xfId="0" applyNumberFormat="1" applyFont="1" applyBorder="1" applyAlignment="1">
      <alignment horizontal="right" wrapText="1"/>
    </xf>
    <xf numFmtId="10" fontId="59" fillId="0" borderId="45" xfId="0" applyNumberFormat="1" applyFont="1" applyBorder="1" applyAlignment="1">
      <alignment horizontal="right" wrapText="1"/>
    </xf>
    <xf numFmtId="0" fontId="59" fillId="0" borderId="45" xfId="0" applyFont="1" applyBorder="1" applyAlignment="1">
      <alignment horizontal="center" vertical="center" wrapText="1"/>
    </xf>
    <xf numFmtId="0" fontId="59" fillId="0" borderId="45" xfId="0" applyFont="1" applyBorder="1" applyAlignment="1">
      <alignment horizontal="right" wrapText="1"/>
    </xf>
    <xf numFmtId="0" fontId="61" fillId="2" borderId="42" xfId="0" applyFont="1" applyFill="1" applyBorder="1" applyAlignment="1">
      <alignment wrapText="1"/>
    </xf>
    <xf numFmtId="0" fontId="59" fillId="0" borderId="45" xfId="0" applyFont="1" applyBorder="1" applyAlignment="1">
      <alignment horizontal="center" wrapText="1"/>
    </xf>
    <xf numFmtId="9" fontId="60" fillId="0" borderId="45" xfId="0" applyNumberFormat="1" applyFont="1" applyBorder="1" applyAlignment="1">
      <alignment horizontal="right" wrapText="1"/>
    </xf>
    <xf numFmtId="0" fontId="26" fillId="0" borderId="5" xfId="0" applyFont="1" applyBorder="1" applyAlignment="1">
      <alignment horizontal="center" vertical="center" wrapText="1"/>
    </xf>
    <xf numFmtId="0" fontId="36" fillId="0" borderId="5" xfId="0" applyFont="1" applyBorder="1"/>
    <xf numFmtId="0" fontId="26" fillId="0" borderId="1" xfId="0" applyFont="1" applyBorder="1" applyAlignment="1">
      <alignment horizontal="left"/>
    </xf>
    <xf numFmtId="0" fontId="36" fillId="0" borderId="1" xfId="0" applyFont="1" applyBorder="1"/>
    <xf numFmtId="0" fontId="30" fillId="0" borderId="0" xfId="0" applyFont="1" applyAlignment="1">
      <alignment horizontal="left"/>
    </xf>
    <xf numFmtId="0" fontId="10" fillId="0" borderId="0" xfId="0" applyFont="1" applyAlignment="1"/>
    <xf numFmtId="0" fontId="5" fillId="0" borderId="0" xfId="0" applyFont="1" applyAlignment="1">
      <alignment horizontal="center" wrapText="1"/>
    </xf>
    <xf numFmtId="0" fontId="5" fillId="0" borderId="0" xfId="0" applyFont="1" applyAlignment="1"/>
    <xf numFmtId="0" fontId="5" fillId="0" borderId="0" xfId="0" applyFont="1" applyAlignment="1">
      <alignment horizontal="center" vertical="center"/>
    </xf>
    <xf numFmtId="0" fontId="26" fillId="0" borderId="5" xfId="14" applyFont="1" applyBorder="1" applyAlignment="1">
      <alignment horizontal="center" vertical="center" wrapText="1"/>
    </xf>
    <xf numFmtId="0" fontId="36" fillId="0" borderId="6" xfId="14" applyFont="1" applyBorder="1"/>
    <xf numFmtId="0" fontId="36" fillId="0" borderId="6" xfId="0" applyFont="1" applyBorder="1"/>
    <xf numFmtId="0" fontId="9" fillId="0" borderId="5" xfId="0" applyFont="1" applyBorder="1" applyAlignment="1">
      <alignment horizontal="center" wrapText="1"/>
    </xf>
    <xf numFmtId="0" fontId="5" fillId="0" borderId="0" xfId="14" applyFont="1" applyAlignment="1">
      <alignment horizontal="center" wrapText="1"/>
    </xf>
    <xf numFmtId="0" fontId="36" fillId="0" borderId="5" xfId="14" applyFont="1" applyBorder="1"/>
    <xf numFmtId="164" fontId="5" fillId="0" borderId="0" xfId="1" applyFont="1" applyAlignment="1">
      <alignment horizontal="center" wrapText="1"/>
    </xf>
    <xf numFmtId="164" fontId="5" fillId="0" borderId="0" xfId="1" applyFont="1" applyAlignment="1"/>
    <xf numFmtId="0" fontId="26" fillId="0" borderId="5" xfId="18" applyFont="1" applyBorder="1" applyAlignment="1">
      <alignment horizontal="center" vertical="center" wrapText="1"/>
    </xf>
    <xf numFmtId="0" fontId="36" fillId="0" borderId="5" xfId="18" applyFont="1" applyBorder="1"/>
    <xf numFmtId="0" fontId="26" fillId="0" borderId="1" xfId="18" applyFont="1" applyBorder="1" applyAlignment="1">
      <alignment horizontal="left"/>
    </xf>
    <xf numFmtId="0" fontId="36" fillId="0" borderId="1" xfId="18" applyFont="1" applyBorder="1"/>
    <xf numFmtId="0" fontId="30" fillId="0" borderId="0" xfId="18" applyFont="1" applyAlignment="1">
      <alignment horizontal="left"/>
    </xf>
    <xf numFmtId="0" fontId="10" fillId="0" borderId="0" xfId="18" applyFont="1" applyAlignment="1"/>
    <xf numFmtId="0" fontId="5" fillId="0" borderId="0" xfId="18" applyFont="1" applyAlignment="1">
      <alignment horizontal="center" wrapText="1"/>
    </xf>
    <xf numFmtId="0" fontId="5" fillId="0" borderId="0" xfId="18" applyFont="1" applyAlignment="1"/>
    <xf numFmtId="164" fontId="5" fillId="0" borderId="0" xfId="17" applyFont="1" applyAlignment="1">
      <alignment horizontal="center" wrapText="1"/>
    </xf>
    <xf numFmtId="164" fontId="5" fillId="0" borderId="0" xfId="17" applyFont="1" applyAlignment="1"/>
    <xf numFmtId="0" fontId="5" fillId="0" borderId="0" xfId="18" applyFont="1" applyAlignment="1">
      <alignment horizontal="center" vertical="center"/>
    </xf>
    <xf numFmtId="0" fontId="30" fillId="0" borderId="0" xfId="14" applyFont="1" applyAlignment="1">
      <alignment horizontal="left"/>
    </xf>
    <xf numFmtId="0" fontId="10" fillId="0" borderId="0" xfId="14" applyFont="1" applyAlignment="1"/>
    <xf numFmtId="0" fontId="5" fillId="0" borderId="0" xfId="14" applyFont="1" applyAlignment="1"/>
    <xf numFmtId="0" fontId="5" fillId="0" borderId="0" xfId="14" applyFont="1" applyAlignment="1">
      <alignment horizontal="center" vertical="center"/>
    </xf>
    <xf numFmtId="0" fontId="26" fillId="3" borderId="5" xfId="14" applyFont="1" applyFill="1" applyBorder="1" applyAlignment="1">
      <alignment horizontal="center" vertical="center" wrapText="1"/>
    </xf>
    <xf numFmtId="0" fontId="36" fillId="3" borderId="5" xfId="14" applyFont="1" applyFill="1" applyBorder="1"/>
    <xf numFmtId="0" fontId="26" fillId="0" borderId="1" xfId="14" applyFont="1" applyBorder="1" applyAlignment="1">
      <alignment horizontal="left"/>
    </xf>
    <xf numFmtId="0" fontId="36" fillId="0" borderId="1" xfId="14" applyFont="1" applyBorder="1"/>
    <xf numFmtId="0" fontId="14" fillId="0" borderId="39" xfId="0" applyFont="1" applyBorder="1" applyAlignment="1">
      <alignment horizontal="center"/>
    </xf>
    <xf numFmtId="0" fontId="14" fillId="0" borderId="36" xfId="0" applyFont="1" applyBorder="1" applyAlignment="1">
      <alignment horizontal="center"/>
    </xf>
    <xf numFmtId="0" fontId="31" fillId="0" borderId="6" xfId="9" applyFont="1" applyBorder="1" applyAlignment="1">
      <alignment horizontal="center" vertical="center" wrapText="1"/>
    </xf>
    <xf numFmtId="0" fontId="31" fillId="0" borderId="38" xfId="9" applyFont="1" applyBorder="1" applyAlignment="1">
      <alignment horizontal="center" vertical="center" wrapText="1"/>
    </xf>
    <xf numFmtId="0" fontId="31" fillId="0" borderId="17" xfId="9" applyFont="1" applyBorder="1" applyAlignment="1">
      <alignment horizontal="center" vertical="center" wrapText="1"/>
    </xf>
    <xf numFmtId="0" fontId="31" fillId="0" borderId="5" xfId="9" applyFont="1" applyBorder="1" applyAlignment="1">
      <alignment horizontal="center" vertical="center" wrapText="1"/>
    </xf>
    <xf numFmtId="0" fontId="55" fillId="0" borderId="5" xfId="0" applyFont="1" applyBorder="1" applyAlignment="1">
      <alignment horizontal="center" vertical="center"/>
    </xf>
    <xf numFmtId="0" fontId="56" fillId="0" borderId="5" xfId="9" applyFont="1" applyBorder="1" applyAlignment="1">
      <alignment horizontal="center" vertical="center"/>
    </xf>
    <xf numFmtId="0" fontId="31" fillId="0" borderId="5" xfId="9" applyFont="1" applyBorder="1" applyAlignment="1">
      <alignment horizontal="center" vertical="center"/>
    </xf>
    <xf numFmtId="0" fontId="18" fillId="0" borderId="0" xfId="3" applyFont="1" applyFill="1" applyBorder="1" applyAlignment="1">
      <alignment horizontal="center" vertical="center" wrapText="1"/>
    </xf>
    <xf numFmtId="0" fontId="19" fillId="0" borderId="0" xfId="3" applyFont="1" applyFill="1" applyBorder="1" applyAlignment="1"/>
    <xf numFmtId="0" fontId="20" fillId="0" borderId="8" xfId="3" applyFont="1" applyFill="1" applyBorder="1" applyAlignment="1">
      <alignment horizontal="left" vertical="top" wrapText="1"/>
    </xf>
    <xf numFmtId="0" fontId="12" fillId="0" borderId="8" xfId="3" applyFont="1" applyFill="1" applyBorder="1" applyAlignment="1">
      <alignment wrapText="1"/>
    </xf>
    <xf numFmtId="0" fontId="21" fillId="0" borderId="8" xfId="3" applyFont="1" applyFill="1" applyBorder="1" applyAlignment="1">
      <alignment vertical="top" wrapText="1"/>
    </xf>
    <xf numFmtId="0" fontId="14" fillId="0" borderId="8" xfId="3" applyFont="1" applyFill="1" applyBorder="1" applyAlignment="1">
      <alignment horizontal="left" vertical="top" wrapText="1"/>
    </xf>
    <xf numFmtId="0" fontId="15" fillId="0" borderId="9" xfId="3" applyFont="1" applyFill="1" applyBorder="1" applyAlignment="1">
      <alignment horizontal="left" vertical="top" wrapText="1"/>
    </xf>
    <xf numFmtId="0" fontId="12" fillId="0" borderId="9" xfId="3" applyFont="1" applyFill="1" applyBorder="1"/>
    <xf numFmtId="0" fontId="29" fillId="0" borderId="10" xfId="3" quotePrefix="1" applyFont="1" applyFill="1" applyBorder="1" applyAlignment="1">
      <alignment horizontal="center" vertical="center" wrapText="1"/>
    </xf>
    <xf numFmtId="0" fontId="12" fillId="0" borderId="11" xfId="3" applyFont="1" applyFill="1" applyBorder="1"/>
    <xf numFmtId="0" fontId="12" fillId="0" borderId="12" xfId="3" applyFont="1" applyFill="1" applyBorder="1"/>
    <xf numFmtId="0" fontId="12" fillId="0" borderId="16" xfId="3" applyFont="1" applyFill="1" applyBorder="1"/>
    <xf numFmtId="0" fontId="12" fillId="0" borderId="10" xfId="3" applyFont="1" applyFill="1" applyBorder="1"/>
    <xf numFmtId="0" fontId="14" fillId="0" borderId="13" xfId="3" applyFont="1" applyFill="1" applyBorder="1" applyAlignment="1">
      <alignment horizontal="center" vertical="center" wrapText="1"/>
    </xf>
    <xf numFmtId="0" fontId="14" fillId="0" borderId="19" xfId="3" applyFont="1" applyFill="1" applyBorder="1" applyAlignment="1">
      <alignment horizontal="center" vertical="center" wrapText="1"/>
    </xf>
    <xf numFmtId="0" fontId="14" fillId="0" borderId="21" xfId="3" applyFont="1" applyFill="1" applyBorder="1" applyAlignment="1">
      <alignment horizontal="center" vertical="center" wrapText="1"/>
    </xf>
    <xf numFmtId="0" fontId="14" fillId="0" borderId="22" xfId="3" applyFont="1" applyFill="1" applyBorder="1" applyAlignment="1">
      <alignment horizontal="center" vertical="center" wrapText="1"/>
    </xf>
    <xf numFmtId="0" fontId="27" fillId="0" borderId="23" xfId="3" applyFont="1" applyFill="1" applyBorder="1" applyAlignment="1">
      <alignment horizontal="center" vertical="center" wrapText="1"/>
    </xf>
    <xf numFmtId="0" fontId="14" fillId="0" borderId="23" xfId="3" applyFont="1" applyFill="1" applyBorder="1" applyAlignment="1">
      <alignment horizontal="center" vertical="center" wrapText="1"/>
    </xf>
    <xf numFmtId="0" fontId="14" fillId="0" borderId="27" xfId="3" applyFont="1" applyFill="1" applyBorder="1" applyAlignment="1">
      <alignment horizontal="center" vertical="center" wrapText="1"/>
    </xf>
    <xf numFmtId="0" fontId="29" fillId="0" borderId="10" xfId="3" applyFont="1" applyFill="1" applyBorder="1" applyAlignment="1">
      <alignment horizontal="center" vertical="center" wrapText="1"/>
    </xf>
    <xf numFmtId="0" fontId="29" fillId="0" borderId="11" xfId="3" applyFont="1" applyFill="1" applyBorder="1" applyAlignment="1">
      <alignment horizontal="center" vertical="center" wrapText="1"/>
    </xf>
    <xf numFmtId="0" fontId="29" fillId="0" borderId="12" xfId="3" applyFont="1" applyFill="1" applyBorder="1" applyAlignment="1">
      <alignment horizontal="center" vertical="center" wrapText="1"/>
    </xf>
    <xf numFmtId="0" fontId="29" fillId="0" borderId="30" xfId="3" applyFont="1" applyFill="1" applyBorder="1" applyAlignment="1">
      <alignment horizontal="center" vertical="center" wrapText="1"/>
    </xf>
    <xf numFmtId="0" fontId="26" fillId="0" borderId="13" xfId="3" applyFont="1" applyFill="1" applyBorder="1" applyAlignment="1">
      <alignment horizontal="center" vertical="center" wrapText="1"/>
    </xf>
    <xf numFmtId="0" fontId="26" fillId="0" borderId="19" xfId="3" applyFont="1" applyFill="1" applyBorder="1" applyAlignment="1">
      <alignment horizontal="center" vertical="center" wrapText="1"/>
    </xf>
    <xf numFmtId="0" fontId="26" fillId="0" borderId="21" xfId="3" applyFont="1" applyFill="1" applyBorder="1" applyAlignment="1">
      <alignment horizontal="center" vertical="center" wrapText="1"/>
    </xf>
    <xf numFmtId="0" fontId="26" fillId="0" borderId="23" xfId="3" applyFont="1" applyFill="1" applyBorder="1" applyAlignment="1">
      <alignment horizontal="center" vertical="center" wrapText="1"/>
    </xf>
    <xf numFmtId="0" fontId="26" fillId="0" borderId="22" xfId="3" applyFont="1" applyBorder="1" applyAlignment="1">
      <alignment horizontal="center" vertical="center" wrapText="1"/>
    </xf>
    <xf numFmtId="0" fontId="26" fillId="0" borderId="19" xfId="3" applyFont="1" applyBorder="1" applyAlignment="1">
      <alignment horizontal="center" vertical="center" wrapText="1"/>
    </xf>
    <xf numFmtId="0" fontId="26" fillId="0" borderId="21" xfId="3" applyFont="1" applyBorder="1" applyAlignment="1">
      <alignment horizontal="center" vertical="center" wrapText="1"/>
    </xf>
    <xf numFmtId="0" fontId="27" fillId="0" borderId="23" xfId="3" applyFont="1" applyBorder="1" applyAlignment="1">
      <alignment horizontal="center" vertical="center" wrapText="1"/>
    </xf>
    <xf numFmtId="0" fontId="26" fillId="0" borderId="23" xfId="3" applyFont="1" applyBorder="1" applyAlignment="1">
      <alignment horizontal="center" vertical="center" wrapText="1"/>
    </xf>
    <xf numFmtId="0" fontId="29" fillId="6" borderId="23" xfId="3" applyFont="1" applyFill="1" applyBorder="1" applyAlignment="1">
      <alignment horizontal="center" vertical="center" wrapText="1"/>
    </xf>
    <xf numFmtId="0" fontId="29" fillId="6" borderId="5" xfId="3" applyFont="1" applyFill="1" applyBorder="1" applyAlignment="1">
      <alignment horizontal="center" vertical="center" wrapText="1"/>
    </xf>
    <xf numFmtId="0" fontId="29" fillId="6" borderId="20" xfId="3" applyFont="1" applyFill="1" applyBorder="1" applyAlignment="1">
      <alignment horizontal="center" vertical="center" wrapText="1"/>
    </xf>
    <xf numFmtId="0" fontId="14" fillId="0" borderId="22"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21" xfId="3" applyFont="1" applyBorder="1" applyAlignment="1">
      <alignment horizontal="center" vertical="center" wrapText="1"/>
    </xf>
    <xf numFmtId="0" fontId="14" fillId="0" borderId="23" xfId="3" applyFont="1" applyBorder="1" applyAlignment="1">
      <alignment horizontal="center" vertical="center" wrapText="1"/>
    </xf>
    <xf numFmtId="0" fontId="29" fillId="0" borderId="10" xfId="3" applyFont="1" applyBorder="1" applyAlignment="1">
      <alignment horizontal="center" vertical="center" wrapText="1"/>
    </xf>
    <xf numFmtId="0" fontId="29" fillId="0" borderId="11" xfId="3" applyFont="1" applyBorder="1" applyAlignment="1">
      <alignment horizontal="center" vertical="center" wrapText="1"/>
    </xf>
    <xf numFmtId="0" fontId="29" fillId="0" borderId="12" xfId="3" applyFont="1" applyBorder="1" applyAlignment="1">
      <alignment horizontal="center" vertical="center" wrapText="1"/>
    </xf>
    <xf numFmtId="0" fontId="29" fillId="0" borderId="30" xfId="3" applyFont="1" applyBorder="1" applyAlignment="1">
      <alignment horizontal="center" vertical="center" wrapText="1"/>
    </xf>
    <xf numFmtId="0" fontId="14" fillId="0" borderId="23" xfId="5" applyFont="1" applyFill="1" applyBorder="1" applyAlignment="1">
      <alignment horizontal="center" vertical="center" wrapText="1"/>
    </xf>
    <xf numFmtId="0" fontId="14" fillId="0" borderId="21" xfId="5" applyFont="1" applyFill="1" applyBorder="1" applyAlignment="1">
      <alignment horizontal="center" vertical="center" wrapText="1"/>
    </xf>
    <xf numFmtId="0" fontId="14" fillId="0" borderId="22" xfId="5" applyFont="1" applyFill="1" applyBorder="1" applyAlignment="1">
      <alignment horizontal="center" vertical="center" wrapText="1"/>
    </xf>
    <xf numFmtId="0" fontId="14" fillId="0" borderId="19" xfId="5" applyFont="1" applyFill="1" applyBorder="1" applyAlignment="1">
      <alignment horizontal="center" vertical="center" wrapText="1"/>
    </xf>
    <xf numFmtId="0" fontId="27" fillId="0" borderId="23" xfId="5" applyFont="1" applyFill="1" applyBorder="1" applyAlignment="1">
      <alignment horizontal="center" vertical="center" wrapText="1"/>
    </xf>
    <xf numFmtId="0" fontId="41" fillId="0" borderId="0" xfId="9" applyFont="1" applyAlignment="1">
      <alignment horizontal="center"/>
    </xf>
    <xf numFmtId="0" fontId="42" fillId="0" borderId="0" xfId="9" applyFont="1" applyAlignment="1"/>
    <xf numFmtId="0" fontId="42" fillId="0" borderId="0" xfId="9" applyFont="1" applyAlignment="1">
      <alignment horizontal="center"/>
    </xf>
    <xf numFmtId="0" fontId="41" fillId="0" borderId="0" xfId="9" applyFont="1" applyAlignment="1">
      <alignment horizontal="left"/>
    </xf>
    <xf numFmtId="0" fontId="7" fillId="0" borderId="0" xfId="9" applyFont="1" applyAlignment="1">
      <alignment horizontal="left"/>
    </xf>
    <xf numFmtId="0" fontId="44" fillId="8" borderId="2" xfId="9" applyFont="1" applyFill="1" applyBorder="1" applyAlignment="1">
      <alignment horizontal="center" vertical="center" wrapText="1"/>
    </xf>
    <xf numFmtId="0" fontId="39" fillId="9" borderId="3" xfId="9" applyFont="1" applyFill="1" applyBorder="1" applyAlignment="1">
      <alignment vertical="center"/>
    </xf>
    <xf numFmtId="0" fontId="44" fillId="8" borderId="2" xfId="9" applyFont="1" applyFill="1" applyBorder="1" applyAlignment="1">
      <alignment horizontal="left" vertical="center" wrapText="1"/>
    </xf>
    <xf numFmtId="0" fontId="39" fillId="9" borderId="3" xfId="9" applyFont="1" applyFill="1" applyBorder="1" applyAlignment="1">
      <alignment horizontal="left" vertical="center"/>
    </xf>
    <xf numFmtId="0" fontId="3" fillId="0" borderId="0" xfId="9" applyFont="1" applyAlignment="1">
      <alignment horizontal="center" vertical="top" wrapText="1"/>
    </xf>
    <xf numFmtId="0" fontId="44" fillId="8" borderId="34" xfId="9" applyFont="1" applyFill="1" applyBorder="1" applyAlignment="1">
      <alignment horizontal="center" vertical="center" wrapText="1"/>
    </xf>
    <xf numFmtId="0" fontId="39" fillId="9" borderId="32" xfId="9" applyFont="1" applyFill="1" applyBorder="1" applyAlignment="1">
      <alignment vertical="center"/>
    </xf>
    <xf numFmtId="0" fontId="37" fillId="0" borderId="0" xfId="9" applyFont="1" applyAlignment="1">
      <alignment horizontal="center" vertical="top"/>
    </xf>
    <xf numFmtId="0" fontId="37" fillId="0" borderId="0" xfId="9" applyFont="1" applyAlignment="1">
      <alignment horizontal="center"/>
    </xf>
    <xf numFmtId="0" fontId="3" fillId="0" borderId="0" xfId="9" applyAlignment="1">
      <alignment horizontal="center"/>
    </xf>
    <xf numFmtId="0" fontId="55" fillId="0" borderId="5" xfId="0" applyFont="1" applyBorder="1" applyAlignment="1">
      <alignment horizontal="center"/>
    </xf>
    <xf numFmtId="0" fontId="9" fillId="0" borderId="5" xfId="0" applyFont="1" applyBorder="1" applyAlignment="1">
      <alignment horizontal="center"/>
    </xf>
    <xf numFmtId="0" fontId="0" fillId="0" borderId="5" xfId="0" applyFont="1" applyBorder="1" applyAlignment="1">
      <alignment horizontal="center"/>
    </xf>
    <xf numFmtId="0" fontId="59" fillId="0" borderId="41" xfId="0" applyFont="1" applyBorder="1" applyAlignment="1">
      <alignment horizontal="center" vertical="center" wrapText="1"/>
    </xf>
    <xf numFmtId="0" fontId="59" fillId="0" borderId="42"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46" xfId="0" applyFont="1" applyBorder="1" applyAlignment="1">
      <alignment horizontal="center" vertical="center" wrapText="1"/>
    </xf>
  </cellXfs>
  <cellStyles count="21">
    <cellStyle name="Comma" xfId="1" builtinId="3"/>
    <cellStyle name="Comma 2" xfId="4"/>
    <cellStyle name="Comma 2 2" xfId="11"/>
    <cellStyle name="Comma 3" xfId="6"/>
    <cellStyle name="Comma 3 2" xfId="10"/>
    <cellStyle name="Comma 4" xfId="19"/>
    <cellStyle name="Comma 5" xfId="8"/>
    <cellStyle name="Comma 5 2" xfId="15"/>
    <cellStyle name="Comma 6" xfId="17"/>
    <cellStyle name="Normal" xfId="0" builtinId="0"/>
    <cellStyle name="Normal 11" xfId="12"/>
    <cellStyle name="Normal 2" xfId="3"/>
    <cellStyle name="Normal 2 4" xfId="2"/>
    <cellStyle name="Normal 3" xfId="5"/>
    <cellStyle name="Normal 3 2" xfId="20"/>
    <cellStyle name="Normal 3 2 2" xfId="7"/>
    <cellStyle name="Normal 4" xfId="9"/>
    <cellStyle name="Normal 4 2" xfId="16"/>
    <cellStyle name="Normal 5" xfId="14"/>
    <cellStyle name="Normal 6" xfId="18"/>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sz="1200"/>
              <a:t>Allocation</a:t>
            </a:r>
            <a:r>
              <a:rPr lang="en-US" sz="1200" baseline="0"/>
              <a:t> of TTIs/PTCs and Private TVIs in Terms of Approved/For Approval Qualification Maps  as to Slots</a:t>
            </a:r>
            <a:endParaRPr lang="en-US" sz="1200"/>
          </a:p>
        </c:rich>
      </c:tx>
      <c:layout>
        <c:manualLayout>
          <c:xMode val="edge"/>
          <c:yMode val="edge"/>
          <c:x val="0.13020144356955379"/>
          <c:y val="0.10185185185185185"/>
        </c:manualLayout>
      </c:layout>
      <c:overlay val="0"/>
    </c:title>
    <c:autoTitleDeleted val="0"/>
    <c:view3D>
      <c:rotX val="20"/>
      <c:rotY val="0"/>
      <c:rAngAx val="0"/>
      <c:perspective val="30"/>
    </c:view3D>
    <c:floor>
      <c:thickness val="0"/>
    </c:floor>
    <c:sideWall>
      <c:thickness val="0"/>
    </c:sideWall>
    <c:backWall>
      <c:thickness val="0"/>
    </c:backWall>
    <c:plotArea>
      <c:layout/>
      <c:pie3DChart>
        <c:varyColors val="1"/>
        <c:ser>
          <c:idx val="0"/>
          <c:order val="0"/>
          <c:explosion val="25"/>
          <c:dPt>
            <c:idx val="0"/>
            <c:bubble3D val="0"/>
            <c:explosion val="0"/>
          </c:dPt>
          <c:dPt>
            <c:idx val="1"/>
            <c:bubble3D val="0"/>
            <c:explosion val="9"/>
          </c:dPt>
          <c:dLbls>
            <c:showLegendKey val="0"/>
            <c:showVal val="0"/>
            <c:showCatName val="1"/>
            <c:showSerName val="0"/>
            <c:showPercent val="1"/>
            <c:showBubbleSize val="0"/>
            <c:showLeaderLines val="1"/>
          </c:dLbls>
          <c:cat>
            <c:strRef>
              <c:f>'Sum2'!$B$33:$B$34</c:f>
              <c:strCache>
                <c:ptCount val="2"/>
                <c:pt idx="0">
                  <c:v>TTIs/PTCs</c:v>
                </c:pt>
                <c:pt idx="1">
                  <c:v>Private TVIs</c:v>
                </c:pt>
              </c:strCache>
            </c:strRef>
          </c:cat>
          <c:val>
            <c:numRef>
              <c:f>'Sum2'!$C$33:$C$34</c:f>
              <c:numCache>
                <c:formatCode>_(* #,##0_);_(* \(#,##0\);_(* "-"??_);_(@_)</c:formatCode>
                <c:ptCount val="2"/>
                <c:pt idx="0" formatCode="General">
                  <c:v>9145</c:v>
                </c:pt>
                <c:pt idx="1">
                  <c:v>15181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200" b="1" i="0" baseline="0">
                <a:effectLst/>
              </a:rPr>
              <a:t> TTIs/PTCs and Private TVIs per Approved/For Approval Qualification Maps  </a:t>
            </a:r>
          </a:p>
        </c:rich>
      </c:tx>
      <c:overlay val="0"/>
    </c:title>
    <c:autoTitleDeleted val="0"/>
    <c:view3D>
      <c:rotX val="2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0.17197318007662835"/>
                  <c:y val="6.4760498687664036E-2"/>
                </c:manualLayout>
              </c:layout>
              <c:showLegendKey val="0"/>
              <c:showVal val="0"/>
              <c:showCatName val="1"/>
              <c:showSerName val="0"/>
              <c:showPercent val="1"/>
              <c:showBubbleSize val="0"/>
            </c:dLbl>
            <c:txPr>
              <a:bodyPr/>
              <a:lstStyle/>
              <a:p>
                <a:pPr>
                  <a:defRPr sz="1400"/>
                </a:pPr>
                <a:endParaRPr lang="en-US"/>
              </a:p>
            </c:txPr>
            <c:showLegendKey val="0"/>
            <c:showVal val="0"/>
            <c:showCatName val="1"/>
            <c:showSerName val="0"/>
            <c:showPercent val="1"/>
            <c:showBubbleSize val="0"/>
            <c:showLeaderLines val="1"/>
          </c:dLbls>
          <c:cat>
            <c:strRef>
              <c:f>'Sum2'!$B$36:$B$37</c:f>
              <c:strCache>
                <c:ptCount val="2"/>
                <c:pt idx="0">
                  <c:v>TTIs/PTCs</c:v>
                </c:pt>
                <c:pt idx="1">
                  <c:v>Private TVIs</c:v>
                </c:pt>
              </c:strCache>
            </c:strRef>
          </c:cat>
          <c:val>
            <c:numRef>
              <c:f>'Sum2'!$C$36:$C$37</c:f>
              <c:numCache>
                <c:formatCode>_(* #,##0.00_);_(* \(#,##0.00\);_(* "-"??_);_(@_)</c:formatCode>
                <c:ptCount val="2"/>
                <c:pt idx="0">
                  <c:v>132938732</c:v>
                </c:pt>
                <c:pt idx="1">
                  <c:v>228730486.80000001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4.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375413</xdr:colOff>
      <xdr:row>0</xdr:row>
      <xdr:rowOff>7384</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10663" y="7384"/>
          <a:ext cx="781050" cy="79057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1652797</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992647" y="22151"/>
          <a:ext cx="781050" cy="79057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949378" y="22151"/>
          <a:ext cx="781050" cy="79057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517578" y="22151"/>
          <a:ext cx="781050" cy="790575"/>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3</xdr:col>
      <xdr:colOff>375413</xdr:colOff>
      <xdr:row>0</xdr:row>
      <xdr:rowOff>7384</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10663" y="7384"/>
          <a:ext cx="781050" cy="790575"/>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516692" y="22151"/>
          <a:ext cx="781050" cy="790575"/>
        </a:xfrm>
        <a:prstGeom prst="rect">
          <a:avLst/>
        </a:prstGeom>
        <a:noFill/>
      </xdr:spPr>
    </xdr:pic>
    <xdr:clientData fLocksWithSheet="0"/>
  </xdr:oneCellAnchor>
  <xdr:twoCellAnchor>
    <xdr:from>
      <xdr:col>0</xdr:col>
      <xdr:colOff>0</xdr:colOff>
      <xdr:row>227</xdr:row>
      <xdr:rowOff>132905</xdr:rowOff>
    </xdr:from>
    <xdr:to>
      <xdr:col>2</xdr:col>
      <xdr:colOff>1029881</xdr:colOff>
      <xdr:row>230</xdr:row>
      <xdr:rowOff>164655</xdr:rowOff>
    </xdr:to>
    <xdr:pic>
      <xdr:nvPicPr>
        <xdr:cNvPr id="3" name="Picture 2"/>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0" b="91781" l="5023" r="98630">
                      <a14:backgroundMark x1="37443" y1="67123" x2="37443" y2="67123"/>
                      <a14:backgroundMark x1="28767" y1="38356" x2="28767" y2="38356"/>
                      <a14:backgroundMark x1="20548" y1="71233" x2="20548" y2="71233"/>
                      <a14:backgroundMark x1="12329" y1="72603" x2="12329" y2="72603"/>
                    </a14:backgroundRemoval>
                  </a14:imgEffect>
                </a14:imgLayer>
              </a14:imgProps>
            </a:ext>
            <a:ext uri="{28A0092B-C50C-407E-A947-70E740481C1C}">
              <a14:useLocalDpi xmlns:a14="http://schemas.microsoft.com/office/drawing/2010/main" val="0"/>
            </a:ext>
          </a:extLst>
        </a:blip>
        <a:srcRect/>
        <a:stretch>
          <a:fillRect/>
        </a:stretch>
      </xdr:blipFill>
      <xdr:spPr bwMode="auto">
        <a:xfrm>
          <a:off x="0" y="58154184"/>
          <a:ext cx="2085753" cy="696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517578" y="22151"/>
          <a:ext cx="781050" cy="790575"/>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3</xdr:col>
      <xdr:colOff>104727</xdr:colOff>
      <xdr:row>0</xdr:row>
      <xdr:rowOff>70736</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733332" y="70736"/>
          <a:ext cx="781050" cy="790575"/>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38278" y="22151"/>
          <a:ext cx="781050" cy="790575"/>
        </a:xfrm>
        <a:prstGeom prst="rect">
          <a:avLst/>
        </a:prstGeom>
        <a:noFill/>
      </xdr:spPr>
    </xdr:pic>
    <xdr:clientData fLocksWithSheet="0"/>
  </xdr:oneCellAnchor>
  <xdr:twoCellAnchor editAs="oneCell">
    <xdr:from>
      <xdr:col>1</xdr:col>
      <xdr:colOff>22151</xdr:colOff>
      <xdr:row>57</xdr:row>
      <xdr:rowOff>110755</xdr:rowOff>
    </xdr:from>
    <xdr:to>
      <xdr:col>2</xdr:col>
      <xdr:colOff>875045</xdr:colOff>
      <xdr:row>60</xdr:row>
      <xdr:rowOff>141545</xdr:rowOff>
    </xdr:to>
    <xdr:pic>
      <xdr:nvPicPr>
        <xdr:cNvPr id="3" name="Pictur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2740" b="93151" l="5023" r="98174">
                      <a14:foregroundMark x1="22831" y1="42466" x2="22831" y2="42466"/>
                      <a14:foregroundMark x1="20091" y1="49315" x2="20091" y2="49315"/>
                      <a14:foregroundMark x1="16438" y1="64384" x2="16438" y2="64384"/>
                      <a14:foregroundMark x1="7763" y1="73973" x2="7763" y2="73973"/>
                      <a14:foregroundMark x1="72603" y1="27397" x2="72603" y2="27397"/>
                      <a14:foregroundMark x1="13242" y1="83562" x2="13242" y2="83562"/>
                      <a14:foregroundMark x1="10046" y1="80822" x2="10046" y2="80822"/>
                      <a14:foregroundMark x1="54338" y1="45205" x2="54338" y2="45205"/>
                      <a14:foregroundMark x1="36530" y1="53425" x2="36530" y2="53425"/>
                      <a14:foregroundMark x1="46119" y1="49315" x2="46119" y2="49315"/>
                      <a14:foregroundMark x1="49772" y1="47945" x2="49772" y2="47945"/>
                      <a14:foregroundMark x1="62557" y1="45205" x2="62557" y2="45205"/>
                      <a14:foregroundMark x1="37900" y1="82192" x2="37900" y2="82192"/>
                      <a14:foregroundMark x1="26027" y1="84932" x2="26027" y2="84932"/>
                      <a14:foregroundMark x1="58904" y1="56164" x2="58904" y2="56164"/>
                      <a14:foregroundMark x1="95434" y1="41096" x2="95434" y2="41096"/>
                      <a14:foregroundMark x1="95434" y1="45205" x2="95434" y2="45205"/>
                      <a14:foregroundMark x1="10502" y1="65753" x2="10502" y2="65753"/>
                      <a14:foregroundMark x1="43379" y1="47945" x2="43379" y2="47945"/>
                      <a14:foregroundMark x1="57078" y1="45205" x2="57078" y2="45205"/>
                      <a14:backgroundMark x1="43379" y1="58904" x2="43379" y2="58904"/>
                      <a14:backgroundMark x1="41096" y1="45205" x2="41096" y2="45205"/>
                      <a14:backgroundMark x1="24658" y1="47945" x2="24658" y2="47945"/>
                      <a14:backgroundMark x1="38356" y1="67123" x2="38356" y2="67123"/>
                      <a14:backgroundMark x1="32420" y1="69863" x2="32420" y2="69863"/>
                      <a14:backgroundMark x1="22374" y1="68493" x2="22374" y2="68493"/>
                      <a14:backgroundMark x1="14612" y1="68493" x2="14612" y2="68493"/>
                      <a14:backgroundMark x1="15525" y1="73973" x2="15525" y2="73973"/>
                      <a14:backgroundMark x1="66210" y1="35616" x2="66210" y2="35616"/>
                    </a14:backgroundRemoval>
                  </a14:imgEffect>
                </a14:imgLayer>
              </a14:imgProps>
            </a:ext>
          </a:extLst>
        </a:blip>
        <a:stretch>
          <a:fillRect/>
        </a:stretch>
      </xdr:blipFill>
      <xdr:spPr>
        <a:xfrm>
          <a:off x="59070" y="19552092"/>
          <a:ext cx="2085975" cy="6953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38278" y="22151"/>
          <a:ext cx="781050" cy="790575"/>
        </a:xfrm>
        <a:prstGeom prst="rect">
          <a:avLst/>
        </a:prstGeom>
        <a:noFill/>
      </xdr:spPr>
    </xdr:pic>
    <xdr:clientData fLocksWithSheet="0"/>
  </xdr:oneCellAnchor>
  <xdr:twoCellAnchor editAs="oneCell">
    <xdr:from>
      <xdr:col>0</xdr:col>
      <xdr:colOff>0</xdr:colOff>
      <xdr:row>40</xdr:row>
      <xdr:rowOff>196850</xdr:rowOff>
    </xdr:from>
    <xdr:to>
      <xdr:col>2</xdr:col>
      <xdr:colOff>815975</xdr:colOff>
      <xdr:row>45</xdr:row>
      <xdr:rowOff>6350</xdr:rowOff>
    </xdr:to>
    <xdr:pic>
      <xdr:nvPicPr>
        <xdr:cNvPr id="4" name="Picture 3"/>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2740" b="93151" l="5023" r="98174">
                      <a14:foregroundMark x1="22831" y1="42466" x2="22831" y2="42466"/>
                      <a14:foregroundMark x1="20091" y1="49315" x2="20091" y2="49315"/>
                      <a14:foregroundMark x1="16438" y1="64384" x2="16438" y2="64384"/>
                      <a14:foregroundMark x1="7763" y1="73973" x2="7763" y2="73973"/>
                      <a14:foregroundMark x1="72603" y1="27397" x2="72603" y2="27397"/>
                      <a14:foregroundMark x1="13242" y1="83562" x2="13242" y2="83562"/>
                      <a14:foregroundMark x1="10046" y1="80822" x2="10046" y2="80822"/>
                      <a14:foregroundMark x1="54338" y1="45205" x2="54338" y2="45205"/>
                      <a14:foregroundMark x1="36530" y1="53425" x2="36530" y2="53425"/>
                      <a14:foregroundMark x1="46119" y1="49315" x2="46119" y2="49315"/>
                      <a14:foregroundMark x1="49772" y1="47945" x2="49772" y2="47945"/>
                      <a14:foregroundMark x1="62557" y1="45205" x2="62557" y2="45205"/>
                      <a14:foregroundMark x1="37900" y1="82192" x2="37900" y2="82192"/>
                      <a14:foregroundMark x1="26027" y1="84932" x2="26027" y2="84932"/>
                      <a14:foregroundMark x1="58904" y1="56164" x2="58904" y2="56164"/>
                      <a14:foregroundMark x1="95434" y1="41096" x2="95434" y2="41096"/>
                      <a14:foregroundMark x1="95434" y1="45205" x2="95434" y2="45205"/>
                      <a14:foregroundMark x1="10502" y1="65753" x2="10502" y2="65753"/>
                      <a14:foregroundMark x1="57991" y1="47945" x2="57991" y2="47945"/>
                      <a14:foregroundMark x1="31507" y1="52055" x2="31507" y2="52055"/>
                      <a14:foregroundMark x1="53425" y1="46575" x2="53425" y2="46575"/>
                      <a14:backgroundMark x1="43379" y1="58904" x2="43379" y2="58904"/>
                      <a14:backgroundMark x1="41096" y1="45205" x2="41096" y2="45205"/>
                      <a14:backgroundMark x1="24658" y1="47945" x2="24658" y2="47945"/>
                      <a14:backgroundMark x1="38356" y1="67123" x2="38356" y2="67123"/>
                      <a14:backgroundMark x1="32420" y1="69863" x2="32420" y2="69863"/>
                      <a14:backgroundMark x1="22374" y1="68493" x2="22374" y2="68493"/>
                      <a14:backgroundMark x1="14612" y1="68493" x2="14612" y2="68493"/>
                      <a14:backgroundMark x1="15525" y1="73973" x2="15525" y2="73973"/>
                      <a14:backgroundMark x1="66210" y1="35616" x2="66210" y2="35616"/>
                      <a14:backgroundMark x1="29680" y1="36986" x2="29680" y2="36986"/>
                      <a14:backgroundMark x1="67123" y1="39726" x2="67123" y2="39726"/>
                      <a14:backgroundMark x1="58904" y1="36986" x2="58904" y2="36986"/>
                      <a14:backgroundMark x1="50685" y1="41096" x2="50685" y2="41096"/>
                      <a14:backgroundMark x1="60274" y1="52055" x2="60274" y2="52055"/>
                    </a14:backgroundRemoval>
                  </a14:imgEffect>
                </a14:imgLayer>
              </a14:imgProps>
            </a:ext>
          </a:extLst>
        </a:blip>
        <a:stretch>
          <a:fillRect/>
        </a:stretch>
      </xdr:blipFill>
      <xdr:spPr>
        <a:xfrm>
          <a:off x="0" y="13030200"/>
          <a:ext cx="2085975" cy="7556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38278" y="22151"/>
          <a:ext cx="781050" cy="790575"/>
        </a:xfrm>
        <a:prstGeom prst="rect">
          <a:avLst/>
        </a:prstGeom>
        <a:noFill/>
      </xdr:spPr>
    </xdr:pic>
    <xdr:clientData fLocksWithSheet="0"/>
  </xdr:oneCellAnchor>
  <xdr:twoCellAnchor editAs="oneCell">
    <xdr:from>
      <xdr:col>0</xdr:col>
      <xdr:colOff>0</xdr:colOff>
      <xdr:row>85</xdr:row>
      <xdr:rowOff>177800</xdr:rowOff>
    </xdr:from>
    <xdr:to>
      <xdr:col>2</xdr:col>
      <xdr:colOff>815975</xdr:colOff>
      <xdr:row>89</xdr:row>
      <xdr:rowOff>9525</xdr:rowOff>
    </xdr:to>
    <xdr:pic>
      <xdr:nvPicPr>
        <xdr:cNvPr id="3" name="Pictur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2740" b="93151" l="5023" r="98174">
                      <a14:foregroundMark x1="22831" y1="42466" x2="22831" y2="42466"/>
                      <a14:foregroundMark x1="20091" y1="49315" x2="20091" y2="49315"/>
                      <a14:foregroundMark x1="16438" y1="64384" x2="16438" y2="64384"/>
                      <a14:foregroundMark x1="7763" y1="73973" x2="7763" y2="73973"/>
                      <a14:foregroundMark x1="72603" y1="27397" x2="72603" y2="27397"/>
                      <a14:foregroundMark x1="13242" y1="83562" x2="13242" y2="83562"/>
                      <a14:foregroundMark x1="10046" y1="80822" x2="10046" y2="80822"/>
                      <a14:foregroundMark x1="54338" y1="45205" x2="54338" y2="45205"/>
                      <a14:foregroundMark x1="36530" y1="53425" x2="36530" y2="53425"/>
                      <a14:foregroundMark x1="46119" y1="49315" x2="46119" y2="49315"/>
                      <a14:foregroundMark x1="49772" y1="47945" x2="49772" y2="47945"/>
                      <a14:foregroundMark x1="62557" y1="45205" x2="62557" y2="45205"/>
                      <a14:foregroundMark x1="37900" y1="82192" x2="37900" y2="82192"/>
                      <a14:foregroundMark x1="26027" y1="84932" x2="26027" y2="84932"/>
                      <a14:foregroundMark x1="58904" y1="56164" x2="58904" y2="56164"/>
                      <a14:foregroundMark x1="95434" y1="41096" x2="95434" y2="41096"/>
                      <a14:foregroundMark x1="95434" y1="45205" x2="95434" y2="45205"/>
                      <a14:foregroundMark x1="10502" y1="65753" x2="10502" y2="65753"/>
                      <a14:foregroundMark x1="57991" y1="47945" x2="57991" y2="47945"/>
                      <a14:foregroundMark x1="31507" y1="52055" x2="31507" y2="52055"/>
                      <a14:foregroundMark x1="53425" y1="46575" x2="53425" y2="46575"/>
                      <a14:backgroundMark x1="43379" y1="58904" x2="43379" y2="58904"/>
                      <a14:backgroundMark x1="41096" y1="45205" x2="41096" y2="45205"/>
                      <a14:backgroundMark x1="24658" y1="47945" x2="24658" y2="47945"/>
                      <a14:backgroundMark x1="38356" y1="67123" x2="38356" y2="67123"/>
                      <a14:backgroundMark x1="32420" y1="69863" x2="32420" y2="69863"/>
                      <a14:backgroundMark x1="22374" y1="68493" x2="22374" y2="68493"/>
                      <a14:backgroundMark x1="14612" y1="68493" x2="14612" y2="68493"/>
                      <a14:backgroundMark x1="15525" y1="73973" x2="15525" y2="73973"/>
                      <a14:backgroundMark x1="66210" y1="35616" x2="66210" y2="35616"/>
                      <a14:backgroundMark x1="29680" y1="36986" x2="29680" y2="36986"/>
                      <a14:backgroundMark x1="67123" y1="39726" x2="67123" y2="39726"/>
                      <a14:backgroundMark x1="58904" y1="36986" x2="58904" y2="36986"/>
                      <a14:backgroundMark x1="50685" y1="41096" x2="50685" y2="41096"/>
                      <a14:backgroundMark x1="60274" y1="52055" x2="60274" y2="52055"/>
                    </a14:backgroundRemoval>
                  </a14:imgEffect>
                </a14:imgLayer>
              </a14:imgProps>
            </a:ext>
          </a:extLst>
        </a:blip>
        <a:stretch>
          <a:fillRect/>
        </a:stretch>
      </xdr:blipFill>
      <xdr:spPr>
        <a:xfrm>
          <a:off x="0" y="34728150"/>
          <a:ext cx="208597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221511</xdr:colOff>
      <xdr:row>221</xdr:row>
      <xdr:rowOff>0</xdr:rowOff>
    </xdr:from>
    <xdr:to>
      <xdr:col>2</xdr:col>
      <xdr:colOff>909438</xdr:colOff>
      <xdr:row>224</xdr:row>
      <xdr:rowOff>177032</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8602" b="98925" l="0" r="97768">
                      <a14:foregroundMark x1="87946" y1="48387" x2="87946" y2="48387"/>
                      <a14:foregroundMark x1="76339" y1="47312" x2="76339" y2="47312"/>
                      <a14:foregroundMark x1="69196" y1="47312" x2="69196" y2="47312"/>
                      <a14:foregroundMark x1="93304" y1="46237" x2="93304" y2="46237"/>
                      <a14:foregroundMark x1="68304" y1="32258" x2="68304" y2="32258"/>
                      <a14:foregroundMark x1="37500" y1="82796" x2="37500" y2="82796"/>
                      <a14:foregroundMark x1="39286" y1="32258" x2="39286" y2="32258"/>
                      <a14:foregroundMark x1="28125" y1="23656" x2="28125" y2="23656"/>
                      <a14:foregroundMark x1="13839" y1="66667" x2="13839" y2="66667"/>
                      <a14:foregroundMark x1="52232" y1="35484" x2="52232" y2="35484"/>
                      <a14:foregroundMark x1="56250" y1="50538" x2="56250" y2="50538"/>
                      <a14:foregroundMark x1="59375" y1="61290" x2="59375" y2="61290"/>
                      <a14:foregroundMark x1="74107" y1="32258" x2="74107" y2="32258"/>
                      <a14:foregroundMark x1="81250" y1="45161" x2="81250" y2="45161"/>
                      <a14:backgroundMark x1="45536" y1="67742" x2="45536" y2="67742"/>
                      <a14:backgroundMark x1="33036" y1="54839" x2="33036" y2="54839"/>
                      <a14:backgroundMark x1="36161" y1="47312" x2="36161" y2="47312"/>
                      <a14:backgroundMark x1="23214" y1="47312" x2="23214" y2="47312"/>
                      <a14:backgroundMark x1="17857" y1="78495" x2="17857" y2="78495"/>
                      <a14:backgroundMark x1="8929" y1="78495" x2="8929" y2="78495"/>
                      <a14:backgroundMark x1="65625" y1="43011" x2="65625" y2="43011"/>
                    </a14:backgroundRemoval>
                  </a14:imgEffect>
                </a14:imgLayer>
              </a14:imgProps>
            </a:ext>
          </a:extLst>
        </a:blip>
        <a:stretch>
          <a:fillRect/>
        </a:stretch>
      </xdr:blipFill>
      <xdr:spPr>
        <a:xfrm>
          <a:off x="259611" y="58464302"/>
          <a:ext cx="1703927" cy="7108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38278" y="22151"/>
          <a:ext cx="781050" cy="790575"/>
        </a:xfrm>
        <a:prstGeom prst="rect">
          <a:avLst/>
        </a:prstGeom>
        <a:noFill/>
      </xdr:spPr>
    </xdr:pic>
    <xdr:clientData fLocksWithSheet="0"/>
  </xdr:oneCellAnchor>
  <xdr:twoCellAnchor editAs="oneCell">
    <xdr:from>
      <xdr:col>0</xdr:col>
      <xdr:colOff>25400</xdr:colOff>
      <xdr:row>31</xdr:row>
      <xdr:rowOff>165100</xdr:rowOff>
    </xdr:from>
    <xdr:to>
      <xdr:col>2</xdr:col>
      <xdr:colOff>841375</xdr:colOff>
      <xdr:row>35</xdr:row>
      <xdr:rowOff>15875</xdr:rowOff>
    </xdr:to>
    <xdr:pic>
      <xdr:nvPicPr>
        <xdr:cNvPr id="4" name="Picture 3"/>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2740" b="93151" l="5023" r="98174">
                      <a14:foregroundMark x1="22831" y1="42466" x2="22831" y2="42466"/>
                      <a14:foregroundMark x1="20091" y1="49315" x2="20091" y2="49315"/>
                      <a14:foregroundMark x1="16438" y1="64384" x2="16438" y2="64384"/>
                      <a14:foregroundMark x1="7763" y1="73973" x2="7763" y2="73973"/>
                      <a14:foregroundMark x1="72603" y1="27397" x2="72603" y2="27397"/>
                      <a14:foregroundMark x1="13242" y1="83562" x2="13242" y2="83562"/>
                      <a14:foregroundMark x1="10046" y1="80822" x2="10046" y2="80822"/>
                      <a14:foregroundMark x1="54338" y1="45205" x2="54338" y2="45205"/>
                      <a14:foregroundMark x1="36530" y1="53425" x2="36530" y2="53425"/>
                      <a14:foregroundMark x1="46119" y1="49315" x2="46119" y2="49315"/>
                      <a14:foregroundMark x1="49772" y1="47945" x2="49772" y2="47945"/>
                      <a14:foregroundMark x1="62557" y1="45205" x2="62557" y2="45205"/>
                      <a14:foregroundMark x1="37900" y1="82192" x2="37900" y2="82192"/>
                      <a14:foregroundMark x1="26027" y1="84932" x2="26027" y2="84932"/>
                      <a14:foregroundMark x1="58904" y1="56164" x2="58904" y2="56164"/>
                      <a14:foregroundMark x1="95434" y1="41096" x2="95434" y2="41096"/>
                      <a14:foregroundMark x1="95434" y1="45205" x2="95434" y2="45205"/>
                      <a14:foregroundMark x1="10502" y1="65753" x2="10502" y2="65753"/>
                      <a14:foregroundMark x1="57991" y1="47945" x2="57991" y2="47945"/>
                      <a14:foregroundMark x1="31507" y1="52055" x2="31507" y2="52055"/>
                      <a14:foregroundMark x1="53425" y1="46575" x2="53425" y2="46575"/>
                      <a14:foregroundMark x1="12329" y1="65753" x2="12329" y2="65753"/>
                      <a14:foregroundMark x1="7763" y1="68493" x2="7763" y2="68493"/>
                      <a14:backgroundMark x1="43379" y1="58904" x2="43379" y2="58904"/>
                      <a14:backgroundMark x1="41096" y1="45205" x2="41096" y2="45205"/>
                      <a14:backgroundMark x1="24658" y1="47945" x2="24658" y2="47945"/>
                      <a14:backgroundMark x1="38356" y1="67123" x2="38356" y2="67123"/>
                      <a14:backgroundMark x1="32420" y1="69863" x2="32420" y2="69863"/>
                      <a14:backgroundMark x1="22374" y1="68493" x2="22374" y2="68493"/>
                      <a14:backgroundMark x1="14612" y1="68493" x2="14612" y2="68493"/>
                      <a14:backgroundMark x1="15525" y1="73973" x2="15525" y2="73973"/>
                      <a14:backgroundMark x1="66210" y1="35616" x2="66210" y2="35616"/>
                      <a14:backgroundMark x1="29680" y1="36986" x2="29680" y2="36986"/>
                      <a14:backgroundMark x1="67123" y1="39726" x2="67123" y2="39726"/>
                      <a14:backgroundMark x1="58904" y1="36986" x2="58904" y2="36986"/>
                      <a14:backgroundMark x1="50685" y1="41096" x2="50685" y2="41096"/>
                      <a14:backgroundMark x1="60274" y1="52055" x2="60274" y2="52055"/>
                    </a14:backgroundRemoval>
                  </a14:imgEffect>
                </a14:imgLayer>
              </a14:imgProps>
            </a:ext>
          </a:extLst>
        </a:blip>
        <a:stretch>
          <a:fillRect/>
        </a:stretch>
      </xdr:blipFill>
      <xdr:spPr>
        <a:xfrm>
          <a:off x="25400" y="9842500"/>
          <a:ext cx="2085975" cy="6953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38278" y="22151"/>
          <a:ext cx="781050" cy="790575"/>
        </a:xfrm>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dr:twoCellAnchor>
    <xdr:from>
      <xdr:col>1</xdr:col>
      <xdr:colOff>2614083</xdr:colOff>
      <xdr:row>106</xdr:row>
      <xdr:rowOff>1</xdr:rowOff>
    </xdr:from>
    <xdr:to>
      <xdr:col>3</xdr:col>
      <xdr:colOff>74083</xdr:colOff>
      <xdr:row>106</xdr:row>
      <xdr:rowOff>1</xdr:rowOff>
    </xdr:to>
    <xdr:cxnSp macro="">
      <xdr:nvCxnSpPr>
        <xdr:cNvPr id="2" name="Straight Connector 1"/>
        <xdr:cNvCxnSpPr/>
      </xdr:nvCxnSpPr>
      <xdr:spPr>
        <a:xfrm>
          <a:off x="4042833" y="37128451"/>
          <a:ext cx="3143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1254122</xdr:colOff>
      <xdr:row>105</xdr:row>
      <xdr:rowOff>158750</xdr:rowOff>
    </xdr:from>
    <xdr:to>
      <xdr:col>4</xdr:col>
      <xdr:colOff>931333</xdr:colOff>
      <xdr:row>105</xdr:row>
      <xdr:rowOff>158751</xdr:rowOff>
    </xdr:to>
    <xdr:cxnSp macro="">
      <xdr:nvCxnSpPr>
        <xdr:cNvPr id="3" name="Straight Connector 2"/>
        <xdr:cNvCxnSpPr/>
      </xdr:nvCxnSpPr>
      <xdr:spPr>
        <a:xfrm flipV="1">
          <a:off x="8366122" y="37103050"/>
          <a:ext cx="269346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219075</xdr:colOff>
      <xdr:row>106</xdr:row>
      <xdr:rowOff>0</xdr:rowOff>
    </xdr:from>
    <xdr:to>
      <xdr:col>7</xdr:col>
      <xdr:colOff>676275</xdr:colOff>
      <xdr:row>106</xdr:row>
      <xdr:rowOff>0</xdr:rowOff>
    </xdr:to>
    <xdr:cxnSp macro="">
      <xdr:nvCxnSpPr>
        <xdr:cNvPr id="4" name="Straight Connector 3"/>
        <xdr:cNvCxnSpPr/>
      </xdr:nvCxnSpPr>
      <xdr:spPr>
        <a:xfrm>
          <a:off x="13001625" y="37128450"/>
          <a:ext cx="2368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719667</xdr:colOff>
      <xdr:row>109</xdr:row>
      <xdr:rowOff>179915</xdr:rowOff>
    </xdr:from>
    <xdr:to>
      <xdr:col>4</xdr:col>
      <xdr:colOff>370417</xdr:colOff>
      <xdr:row>109</xdr:row>
      <xdr:rowOff>179915</xdr:rowOff>
    </xdr:to>
    <xdr:cxnSp macro="">
      <xdr:nvCxnSpPr>
        <xdr:cNvPr id="5" name="Straight Connector 4"/>
        <xdr:cNvCxnSpPr/>
      </xdr:nvCxnSpPr>
      <xdr:spPr>
        <a:xfrm>
          <a:off x="7831667" y="37860815"/>
          <a:ext cx="274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133350</xdr:colOff>
      <xdr:row>110</xdr:row>
      <xdr:rowOff>0</xdr:rowOff>
    </xdr:from>
    <xdr:to>
      <xdr:col>7</xdr:col>
      <xdr:colOff>590550</xdr:colOff>
      <xdr:row>110</xdr:row>
      <xdr:rowOff>0</xdr:rowOff>
    </xdr:to>
    <xdr:cxnSp macro="">
      <xdr:nvCxnSpPr>
        <xdr:cNvPr id="6" name="Straight Connector 5"/>
        <xdr:cNvCxnSpPr/>
      </xdr:nvCxnSpPr>
      <xdr:spPr>
        <a:xfrm>
          <a:off x="12915900" y="37865050"/>
          <a:ext cx="2368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106</xdr:row>
      <xdr:rowOff>0</xdr:rowOff>
    </xdr:from>
    <xdr:to>
      <xdr:col>1</xdr:col>
      <xdr:colOff>95250</xdr:colOff>
      <xdr:row>106</xdr:row>
      <xdr:rowOff>0</xdr:rowOff>
    </xdr:to>
    <xdr:cxnSp macro="">
      <xdr:nvCxnSpPr>
        <xdr:cNvPr id="7" name="Straight Connector 6"/>
        <xdr:cNvCxnSpPr/>
      </xdr:nvCxnSpPr>
      <xdr:spPr>
        <a:xfrm>
          <a:off x="9525" y="37128450"/>
          <a:ext cx="1514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1015998</xdr:colOff>
      <xdr:row>114</xdr:row>
      <xdr:rowOff>137581</xdr:rowOff>
    </xdr:from>
    <xdr:to>
      <xdr:col>5</xdr:col>
      <xdr:colOff>126998</xdr:colOff>
      <xdr:row>114</xdr:row>
      <xdr:rowOff>137581</xdr:rowOff>
    </xdr:to>
    <xdr:cxnSp macro="">
      <xdr:nvCxnSpPr>
        <xdr:cNvPr id="8" name="Straight Connector 7"/>
        <xdr:cNvCxnSpPr/>
      </xdr:nvCxnSpPr>
      <xdr:spPr>
        <a:xfrm>
          <a:off x="8127998" y="38739231"/>
          <a:ext cx="3060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119</xdr:row>
      <xdr:rowOff>0</xdr:rowOff>
    </xdr:from>
    <xdr:to>
      <xdr:col>5</xdr:col>
      <xdr:colOff>409575</xdr:colOff>
      <xdr:row>119</xdr:row>
      <xdr:rowOff>0</xdr:rowOff>
    </xdr:to>
    <xdr:cxnSp macro="">
      <xdr:nvCxnSpPr>
        <xdr:cNvPr id="9" name="Straight Connector 8"/>
        <xdr:cNvCxnSpPr/>
      </xdr:nvCxnSpPr>
      <xdr:spPr>
        <a:xfrm>
          <a:off x="7816850" y="39522400"/>
          <a:ext cx="3654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952500</xdr:colOff>
      <xdr:row>105</xdr:row>
      <xdr:rowOff>171450</xdr:rowOff>
    </xdr:from>
    <xdr:to>
      <xdr:col>3</xdr:col>
      <xdr:colOff>2286000</xdr:colOff>
      <xdr:row>111</xdr:row>
      <xdr:rowOff>63500</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4500" y="37115750"/>
          <a:ext cx="1333500" cy="99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158750</xdr:colOff>
      <xdr:row>103</xdr:row>
      <xdr:rowOff>82550</xdr:rowOff>
    </xdr:from>
    <xdr:to>
      <xdr:col>6</xdr:col>
      <xdr:colOff>1587500</xdr:colOff>
      <xdr:row>108</xdr:row>
      <xdr:rowOff>12700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866" t="39624" r="57372" b="29875"/>
        <a:stretch>
          <a:fillRect/>
        </a:stretch>
      </xdr:blipFill>
      <xdr:spPr bwMode="auto">
        <a:xfrm>
          <a:off x="12941300" y="36658550"/>
          <a:ext cx="142875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103</xdr:row>
      <xdr:rowOff>38100</xdr:rowOff>
    </xdr:from>
    <xdr:to>
      <xdr:col>2</xdr:col>
      <xdr:colOff>1441450</xdr:colOff>
      <xdr:row>107</xdr:row>
      <xdr:rowOff>177800</xdr:rowOff>
    </xdr:to>
    <xdr:pic>
      <xdr:nvPicPr>
        <xdr:cNvPr id="12"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8850" y="36614100"/>
          <a:ext cx="1346200" cy="876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0</xdr:colOff>
      <xdr:row>102</xdr:row>
      <xdr:rowOff>133350</xdr:rowOff>
    </xdr:from>
    <xdr:to>
      <xdr:col>0</xdr:col>
      <xdr:colOff>1409700</xdr:colOff>
      <xdr:row>106</xdr:row>
      <xdr:rowOff>50800</xdr:rowOff>
    </xdr:to>
    <xdr:pic>
      <xdr:nvPicPr>
        <xdr:cNvPr id="13" name="Picture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6531550"/>
          <a:ext cx="1409700" cy="647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6</xdr:col>
      <xdr:colOff>330200</xdr:colOff>
      <xdr:row>106</xdr:row>
      <xdr:rowOff>146050</xdr:rowOff>
    </xdr:from>
    <xdr:to>
      <xdr:col>7</xdr:col>
      <xdr:colOff>266700</xdr:colOff>
      <xdr:row>112</xdr:row>
      <xdr:rowOff>88900</xdr:rowOff>
    </xdr:to>
    <xdr:pic>
      <xdr:nvPicPr>
        <xdr:cNvPr id="14" name="Picture 13"/>
        <xdr:cNvPicPr>
          <a:picLocks noChangeAspect="1"/>
        </xdr:cNvPicPr>
      </xdr:nvPicPr>
      <xdr:blipFill>
        <a:blip xmlns:r="http://schemas.openxmlformats.org/officeDocument/2006/relationships" r:embed="rId5">
          <a:clrChange>
            <a:clrFrom>
              <a:srgbClr val="C3C3C3"/>
            </a:clrFrom>
            <a:clrTo>
              <a:srgbClr val="C3C3C3">
                <a:alpha val="0"/>
              </a:srgbClr>
            </a:clrTo>
          </a:clrChange>
          <a:grayscl/>
          <a:biLevel thresh="50000"/>
          <a:extLst>
            <a:ext uri="{28A0092B-C50C-407E-A947-70E740481C1C}">
              <a14:useLocalDpi xmlns:a14="http://schemas.microsoft.com/office/drawing/2010/main" val="0"/>
            </a:ext>
          </a:extLst>
        </a:blip>
        <a:srcRect/>
        <a:stretch>
          <a:fillRect/>
        </a:stretch>
      </xdr:blipFill>
      <xdr:spPr bwMode="auto">
        <a:xfrm>
          <a:off x="13112750" y="37274500"/>
          <a:ext cx="18478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2247900</xdr:colOff>
      <xdr:row>103</xdr:row>
      <xdr:rowOff>63500</xdr:rowOff>
    </xdr:from>
    <xdr:to>
      <xdr:col>4</xdr:col>
      <xdr:colOff>215900</xdr:colOff>
      <xdr:row>108</xdr:row>
      <xdr:rowOff>19050</xdr:rowOff>
    </xdr:to>
    <xdr:pic>
      <xdr:nvPicPr>
        <xdr:cNvPr id="15" name="Picture 1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59900" y="36639500"/>
          <a:ext cx="10604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16</xdr:col>
      <xdr:colOff>428624</xdr:colOff>
      <xdr:row>29</xdr:row>
      <xdr:rowOff>31750</xdr:rowOff>
    </xdr:from>
    <xdr:to>
      <xdr:col>22</xdr:col>
      <xdr:colOff>469899</xdr:colOff>
      <xdr:row>44</xdr:row>
      <xdr:rowOff>107950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35</xdr:row>
      <xdr:rowOff>50800</xdr:rowOff>
    </xdr:from>
    <xdr:to>
      <xdr:col>13</xdr:col>
      <xdr:colOff>454025</xdr:colOff>
      <xdr:row>50</xdr:row>
      <xdr:rowOff>127000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1652797</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992647" y="22151"/>
          <a:ext cx="781050" cy="7905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1652797</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992647" y="22151"/>
          <a:ext cx="781050" cy="7905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28378</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038278" y="22151"/>
          <a:ext cx="781050" cy="7905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3</xdr:col>
      <xdr:colOff>94831</xdr:colOff>
      <xdr:row>0</xdr:row>
      <xdr:rowOff>103372</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250781" y="103372"/>
          <a:ext cx="781050" cy="7905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1652797</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992647" y="22151"/>
          <a:ext cx="781050" cy="7905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94831</xdr:colOff>
      <xdr:row>0</xdr:row>
      <xdr:rowOff>103372</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3247680" y="103372"/>
          <a:ext cx="781050" cy="7905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1652797</xdr:colOff>
      <xdr:row>0</xdr:row>
      <xdr:rowOff>22151</xdr:rowOff>
    </xdr:from>
    <xdr:ext cx="781050" cy="790575"/>
    <xdr:pic>
      <xdr:nvPicPr>
        <xdr:cNvPr id="2" name="image1.png" title="Image"/>
        <xdr:cNvPicPr preferRelativeResize="0"/>
      </xdr:nvPicPr>
      <xdr:blipFill>
        <a:blip xmlns:r="http://schemas.openxmlformats.org/officeDocument/2006/relationships" r:embed="rId1" cstate="print"/>
        <a:stretch>
          <a:fillRect/>
        </a:stretch>
      </xdr:blipFill>
      <xdr:spPr>
        <a:xfrm>
          <a:off x="2812041" y="22151"/>
          <a:ext cx="781050" cy="7905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p\Desktop\Users\Step\Downloads\Free%20Training%20Data%202019_working%20file_27Apr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p\Desktop\Users\Mel\Downloads\4B%20MIS%2002-04%20January%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wnloads/PSAP%202019%20-%20MARINDUQU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ecil/Downloads/FY-2021-STEP-ORMI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wnloads/2021%20Proposed%20STEP%20-%20Combined%20April%2027,%202021%20%20-%20Cong%20Velasc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SKTOP-VS192H7\Di%20Tutumba\2021\FY%202020%20Schedule%20of%20Cost\FY%202021%20Schedule%20of%20Cost%20-%20Consoli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5_Details_Jul to Dec 2018"/>
      <sheetName val="2020 STEP Costing"/>
      <sheetName val="TWSP(fin)"/>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LOV"/>
      <sheetName val="QualificationCodeNoof Hours"/>
      <sheetName val="Automation"/>
      <sheetName val="Qualificationpersector"/>
    </sheetNames>
    <sheetDataSet>
      <sheetData sheetId="0" refreshError="1"/>
      <sheetData sheetId="1" refreshError="1"/>
      <sheetData sheetId="2" refreshError="1"/>
      <sheetData sheetId="3" refreshError="1"/>
      <sheetData sheetId="4">
        <row r="2">
          <cell r="A2" t="str">
            <v>Agriculture Forestry and Fishery</v>
          </cell>
        </row>
        <row r="3">
          <cell r="A3" t="str">
            <v>Automotive and Land Transportation</v>
          </cell>
        </row>
        <row r="4">
          <cell r="A4" t="str">
            <v>Chemicals Plastics Petrochemicals</v>
          </cell>
        </row>
        <row r="5">
          <cell r="A5" t="str">
            <v>Construction</v>
          </cell>
        </row>
        <row r="6">
          <cell r="A6" t="str">
            <v>Decorative Crafts</v>
          </cell>
        </row>
        <row r="7">
          <cell r="A7" t="str">
            <v>Electrical and Electronics</v>
          </cell>
        </row>
        <row r="8">
          <cell r="A8" t="str">
            <v>Footwear and Leathergoods</v>
          </cell>
        </row>
        <row r="9">
          <cell r="A9" t="str">
            <v>Furniture and Fixtures</v>
          </cell>
        </row>
        <row r="10">
          <cell r="A10" t="str">
            <v>Garments</v>
          </cell>
        </row>
        <row r="11">
          <cell r="A11" t="str">
            <v>Heating Ventilation Airconditioning and Refrigeration</v>
          </cell>
        </row>
        <row r="12">
          <cell r="A12" t="str">
            <v>Human Health Health Care</v>
          </cell>
        </row>
        <row r="13">
          <cell r="A13" t="str">
            <v>Information and Communication Technology</v>
          </cell>
        </row>
        <row r="14">
          <cell r="A14" t="str">
            <v>Logistics</v>
          </cell>
        </row>
        <row r="15">
          <cell r="A15" t="str">
            <v>Maritime</v>
          </cell>
        </row>
        <row r="16">
          <cell r="A16" t="str">
            <v>Metals and Engineering</v>
          </cell>
        </row>
        <row r="17">
          <cell r="A17" t="str">
            <v>Processed Food and Beverages</v>
          </cell>
        </row>
        <row r="18">
          <cell r="A18" t="str">
            <v>Pyrotechnics</v>
          </cell>
        </row>
        <row r="19">
          <cell r="A19" t="str">
            <v>Social Community Development and Other Services</v>
          </cell>
        </row>
        <row r="20">
          <cell r="A20" t="str">
            <v>Tourism</v>
          </cell>
        </row>
        <row r="21">
          <cell r="A21" t="str">
            <v>TVET</v>
          </cell>
        </row>
        <row r="22">
          <cell r="A22" t="str">
            <v>Utilities</v>
          </cell>
        </row>
        <row r="23">
          <cell r="A23" t="str">
            <v>Visual Arts</v>
          </cell>
        </row>
        <row r="24">
          <cell r="A24" t="str">
            <v>Wholesale and Retail Trading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Annex B"/>
      <sheetName val="Annex B Instructions"/>
      <sheetName val="TWSP(fin)"/>
      <sheetName val="TWSP STEP PESFA (fin) (2)"/>
      <sheetName val="Form 5"/>
      <sheetName val="Capacity-Demand Map"/>
    </sheetNames>
    <sheetDataSet>
      <sheetData sheetId="0"/>
      <sheetData sheetId="1"/>
      <sheetData sheetId="2"/>
      <sheetData sheetId="3">
        <row r="5">
          <cell r="D5" t="str">
            <v>Agricultural Crops Production NC I</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2021 STEP Template"/>
      <sheetName val="Compendium as of January 2021"/>
      <sheetName val="Data Validation"/>
      <sheetName val="FY 2021 STEP Schedule of Cost"/>
    </sheetNames>
    <sheetDataSet>
      <sheetData sheetId="0"/>
      <sheetData sheetId="1"/>
      <sheetData sheetId="2"/>
      <sheetData sheetId="3">
        <row r="7">
          <cell r="D7" t="str">
            <v>Animal Production (Poultry-Chicken) NC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2021 STEP Template (2)"/>
      <sheetName val="FY 2021 STEP Template"/>
      <sheetName val="Compendium as of January 2021"/>
      <sheetName val="Data Validation"/>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ivot"/>
      <sheetName val="65-A"/>
      <sheetName val="UAQTEA"/>
      <sheetName val="checking"/>
    </sheetNames>
    <sheetDataSet>
      <sheetData sheetId="0">
        <row r="4">
          <cell r="C4" t="str">
            <v>Animal Health Care and Management NC III</v>
          </cell>
          <cell r="D4">
            <v>208</v>
          </cell>
          <cell r="E4">
            <v>10000</v>
          </cell>
          <cell r="F4">
            <v>0</v>
          </cell>
          <cell r="G4">
            <v>8900</v>
          </cell>
          <cell r="H4">
            <v>10000</v>
          </cell>
          <cell r="I4">
            <v>9633.3333330000005</v>
          </cell>
          <cell r="J4">
            <v>11760</v>
          </cell>
        </row>
        <row r="5">
          <cell r="C5" t="str">
            <v>Animal Production (Poultry-Chicken) NC II</v>
          </cell>
          <cell r="D5">
            <v>226</v>
          </cell>
          <cell r="E5">
            <v>10000</v>
          </cell>
          <cell r="F5">
            <v>10000</v>
          </cell>
          <cell r="G5">
            <v>10190</v>
          </cell>
          <cell r="H5">
            <v>10000</v>
          </cell>
          <cell r="I5">
            <v>10047.5</v>
          </cell>
          <cell r="J5">
            <v>11069</v>
          </cell>
        </row>
        <row r="6">
          <cell r="C6" t="str">
            <v>Organic Agriculture Production NC II</v>
          </cell>
          <cell r="D6">
            <v>232</v>
          </cell>
          <cell r="E6">
            <v>10000</v>
          </cell>
          <cell r="F6">
            <v>0</v>
          </cell>
          <cell r="G6">
            <v>6420</v>
          </cell>
          <cell r="H6">
            <v>10000</v>
          </cell>
          <cell r="I6">
            <v>8806.6666669999995</v>
          </cell>
          <cell r="J6">
            <v>0</v>
          </cell>
        </row>
        <row r="7">
          <cell r="C7" t="str">
            <v>Produce Organic Fertilizer (Leading to Organic Agriculture Production NC II)</v>
          </cell>
          <cell r="D7">
            <v>64</v>
          </cell>
          <cell r="E7">
            <v>800</v>
          </cell>
          <cell r="F7">
            <v>800</v>
          </cell>
          <cell r="G7" t="str">
            <v xml:space="preserve"> </v>
          </cell>
          <cell r="H7">
            <v>0</v>
          </cell>
          <cell r="I7">
            <v>800</v>
          </cell>
          <cell r="J7">
            <v>0</v>
          </cell>
        </row>
        <row r="8">
          <cell r="C8" t="str">
            <v>Produce Organic Vegetable (Leading to Organic Agriculture Production NC II)</v>
          </cell>
          <cell r="D8">
            <v>64</v>
          </cell>
          <cell r="E8">
            <v>3400</v>
          </cell>
          <cell r="F8">
            <v>0</v>
          </cell>
          <cell r="G8" t="str">
            <v xml:space="preserve"> </v>
          </cell>
          <cell r="H8">
            <v>0</v>
          </cell>
          <cell r="I8">
            <v>3400</v>
          </cell>
          <cell r="J8">
            <v>6604</v>
          </cell>
        </row>
        <row r="9">
          <cell r="C9" t="str">
            <v>Produce Various Concoctions (Leading to Organic Agriculture Production NC II)</v>
          </cell>
          <cell r="D9">
            <v>24</v>
          </cell>
          <cell r="E9">
            <v>1000</v>
          </cell>
          <cell r="F9">
            <v>0</v>
          </cell>
          <cell r="G9" t="str">
            <v xml:space="preserve"> </v>
          </cell>
          <cell r="H9">
            <v>0</v>
          </cell>
          <cell r="I9">
            <v>1000</v>
          </cell>
          <cell r="J9">
            <v>3239</v>
          </cell>
        </row>
        <row r="10">
          <cell r="C10" t="str">
            <v>Grains Production NC II</v>
          </cell>
          <cell r="D10">
            <v>423</v>
          </cell>
          <cell r="E10">
            <v>18540</v>
          </cell>
          <cell r="F10">
            <v>0</v>
          </cell>
          <cell r="G10">
            <v>18540</v>
          </cell>
          <cell r="H10">
            <v>0</v>
          </cell>
          <cell r="I10">
            <v>18540</v>
          </cell>
          <cell r="J10">
            <v>18553</v>
          </cell>
        </row>
        <row r="11">
          <cell r="C11" t="str">
            <v>Raise Organic Hogs (Leading to Organic Agriculture Production NC II)</v>
          </cell>
          <cell r="D11">
            <v>80</v>
          </cell>
          <cell r="E11">
            <v>3400</v>
          </cell>
          <cell r="F11">
            <v>3400</v>
          </cell>
          <cell r="G11" t="str">
            <v xml:space="preserve"> </v>
          </cell>
          <cell r="H11">
            <v>0</v>
          </cell>
          <cell r="I11">
            <v>3400</v>
          </cell>
          <cell r="J11">
            <v>5688</v>
          </cell>
        </row>
        <row r="12">
          <cell r="C12" t="str">
            <v>Raise Organic Small Ruminants (Leading to Organic Agriculture Production NC II)</v>
          </cell>
          <cell r="D12">
            <v>64</v>
          </cell>
          <cell r="E12">
            <v>1300</v>
          </cell>
          <cell r="F12">
            <v>1300</v>
          </cell>
          <cell r="G12" t="str">
            <v xml:space="preserve"> </v>
          </cell>
          <cell r="H12">
            <v>0</v>
          </cell>
          <cell r="I12">
            <v>1300</v>
          </cell>
          <cell r="J12">
            <v>4854</v>
          </cell>
        </row>
        <row r="13">
          <cell r="C13" t="str">
            <v>Raise Organic Chicken (Leading to Organic Agriculture Production NC II)</v>
          </cell>
          <cell r="D13">
            <v>72</v>
          </cell>
          <cell r="E13">
            <v>3400</v>
          </cell>
          <cell r="F13">
            <v>0</v>
          </cell>
          <cell r="G13">
            <v>0</v>
          </cell>
          <cell r="H13">
            <v>0</v>
          </cell>
          <cell r="I13">
            <v>3400</v>
          </cell>
          <cell r="J13">
            <v>3601</v>
          </cell>
        </row>
        <row r="14">
          <cell r="C14" t="str">
            <v>Rubber Processing NC II</v>
          </cell>
          <cell r="D14">
            <v>162</v>
          </cell>
          <cell r="E14">
            <v>10000</v>
          </cell>
          <cell r="F14">
            <v>0</v>
          </cell>
          <cell r="G14">
            <v>5110</v>
          </cell>
          <cell r="H14">
            <v>10000</v>
          </cell>
          <cell r="I14">
            <v>8370</v>
          </cell>
          <cell r="J14">
            <v>18847</v>
          </cell>
        </row>
        <row r="15">
          <cell r="C15" t="str">
            <v>Rubber Processing NC II (Rental)</v>
          </cell>
          <cell r="D15">
            <v>162</v>
          </cell>
          <cell r="E15">
            <v>10000</v>
          </cell>
          <cell r="F15">
            <v>0</v>
          </cell>
          <cell r="G15">
            <v>5110</v>
          </cell>
          <cell r="H15">
            <v>10000</v>
          </cell>
          <cell r="I15">
            <v>8370</v>
          </cell>
          <cell r="J15">
            <v>6197</v>
          </cell>
        </row>
        <row r="16">
          <cell r="C16" t="str">
            <v>Rubber Production NC II</v>
          </cell>
          <cell r="D16">
            <v>242</v>
          </cell>
          <cell r="E16">
            <v>10000</v>
          </cell>
          <cell r="F16">
            <v>0</v>
          </cell>
          <cell r="G16">
            <v>8890</v>
          </cell>
          <cell r="H16">
            <v>10000</v>
          </cell>
          <cell r="I16">
            <v>9630</v>
          </cell>
          <cell r="J16">
            <v>7566</v>
          </cell>
        </row>
        <row r="17">
          <cell r="C17" t="str">
            <v>Aquaculture NC II</v>
          </cell>
          <cell r="D17">
            <v>1276</v>
          </cell>
          <cell r="E17">
            <v>10000</v>
          </cell>
          <cell r="F17">
            <v>0</v>
          </cell>
          <cell r="G17">
            <v>36260</v>
          </cell>
          <cell r="H17">
            <v>10000</v>
          </cell>
          <cell r="I17">
            <v>18753.333330000001</v>
          </cell>
          <cell r="J17">
            <v>0</v>
          </cell>
        </row>
        <row r="18">
          <cell r="C18" t="str">
            <v>Fish Capture NC I</v>
          </cell>
          <cell r="D18">
            <v>352</v>
          </cell>
          <cell r="E18">
            <v>8000</v>
          </cell>
          <cell r="F18">
            <v>0</v>
          </cell>
          <cell r="G18">
            <v>4270</v>
          </cell>
          <cell r="H18">
            <v>0</v>
          </cell>
          <cell r="I18">
            <v>6135</v>
          </cell>
          <cell r="J18">
            <v>0</v>
          </cell>
        </row>
        <row r="19">
          <cell r="C19" t="str">
            <v>Fish Capture NC II</v>
          </cell>
          <cell r="D19">
            <v>318</v>
          </cell>
          <cell r="E19">
            <v>9000</v>
          </cell>
          <cell r="F19">
            <v>0</v>
          </cell>
          <cell r="G19">
            <v>7920</v>
          </cell>
          <cell r="H19">
            <v>9000</v>
          </cell>
          <cell r="I19">
            <v>8640</v>
          </cell>
          <cell r="J19">
            <v>0</v>
          </cell>
        </row>
        <row r="20">
          <cell r="C20" t="str">
            <v>Agricultural Machinery Operations NC II</v>
          </cell>
          <cell r="D20">
            <v>284</v>
          </cell>
          <cell r="E20">
            <v>0</v>
          </cell>
          <cell r="F20">
            <v>0</v>
          </cell>
          <cell r="G20">
            <v>17510</v>
          </cell>
          <cell r="H20">
            <v>0</v>
          </cell>
          <cell r="I20">
            <v>17510</v>
          </cell>
          <cell r="J20">
            <v>0</v>
          </cell>
        </row>
        <row r="21">
          <cell r="C21" t="str">
            <v>Agricultural Crops Production NC I</v>
          </cell>
          <cell r="D21">
            <v>302</v>
          </cell>
          <cell r="E21">
            <v>8000</v>
          </cell>
          <cell r="F21">
            <v>0</v>
          </cell>
          <cell r="G21">
            <v>12690</v>
          </cell>
          <cell r="H21">
            <v>0</v>
          </cell>
          <cell r="I21">
            <v>10345</v>
          </cell>
          <cell r="J21">
            <v>0</v>
          </cell>
        </row>
        <row r="22">
          <cell r="C22" t="str">
            <v>Agricultural Crops Production NC II</v>
          </cell>
          <cell r="D22">
            <v>336</v>
          </cell>
          <cell r="E22">
            <v>10000</v>
          </cell>
          <cell r="F22">
            <v>0</v>
          </cell>
          <cell r="G22">
            <v>13970</v>
          </cell>
          <cell r="H22">
            <v>10000</v>
          </cell>
          <cell r="I22">
            <v>11323.333329999999</v>
          </cell>
          <cell r="J22">
            <v>0</v>
          </cell>
        </row>
        <row r="23">
          <cell r="C23" t="str">
            <v>Agricultural Crops Production NC III</v>
          </cell>
          <cell r="D23">
            <v>445</v>
          </cell>
          <cell r="E23">
            <v>8000</v>
          </cell>
          <cell r="F23">
            <v>0</v>
          </cell>
          <cell r="G23">
            <v>18670</v>
          </cell>
          <cell r="H23">
            <v>8000</v>
          </cell>
          <cell r="I23">
            <v>11556.666670000001</v>
          </cell>
          <cell r="J23">
            <v>0</v>
          </cell>
        </row>
        <row r="24">
          <cell r="C24" t="str">
            <v>Control Weeds (Leading to Agricultural Crops Production NC III)</v>
          </cell>
          <cell r="D24">
            <v>44</v>
          </cell>
          <cell r="E24">
            <v>2100</v>
          </cell>
          <cell r="F24">
            <v>0</v>
          </cell>
          <cell r="G24" t="str">
            <v xml:space="preserve"> </v>
          </cell>
          <cell r="H24">
            <v>0</v>
          </cell>
          <cell r="I24">
            <v>2100</v>
          </cell>
          <cell r="J24">
            <v>0</v>
          </cell>
        </row>
        <row r="25">
          <cell r="C25" t="str">
            <v>Coordinate Horticultural Crop Harvesting (Leading to Horticulture NC III)</v>
          </cell>
          <cell r="D25">
            <v>70</v>
          </cell>
          <cell r="E25">
            <v>1300</v>
          </cell>
          <cell r="F25">
            <v>0</v>
          </cell>
          <cell r="G25" t="str">
            <v xml:space="preserve"> </v>
          </cell>
          <cell r="H25">
            <v>0</v>
          </cell>
          <cell r="I25">
            <v>1300</v>
          </cell>
          <cell r="J25">
            <v>0</v>
          </cell>
        </row>
        <row r="26">
          <cell r="C26" t="str">
            <v>Coordinate Horticultural Maintenance Program (Leading to Horticulture NC III)</v>
          </cell>
          <cell r="D26">
            <v>70</v>
          </cell>
          <cell r="E26">
            <v>1300</v>
          </cell>
          <cell r="F26">
            <v>0</v>
          </cell>
          <cell r="G26" t="str">
            <v xml:space="preserve"> </v>
          </cell>
          <cell r="H26">
            <v>0</v>
          </cell>
          <cell r="I26">
            <v>1300</v>
          </cell>
          <cell r="J26">
            <v>0</v>
          </cell>
        </row>
        <row r="27">
          <cell r="C27" t="str">
            <v>Establish Agronomics Crops (Leading to Agricultural Crops Production NC III)</v>
          </cell>
          <cell r="D27">
            <v>52</v>
          </cell>
          <cell r="E27">
            <v>900</v>
          </cell>
          <cell r="F27">
            <v>0</v>
          </cell>
          <cell r="G27" t="str">
            <v xml:space="preserve"> </v>
          </cell>
          <cell r="H27">
            <v>0</v>
          </cell>
          <cell r="I27">
            <v>900</v>
          </cell>
          <cell r="J27">
            <v>0</v>
          </cell>
        </row>
        <row r="28">
          <cell r="C28" t="str">
            <v>Establish Horticultural Maintenance Program (Leading to Horticulture NC III)</v>
          </cell>
          <cell r="D28">
            <v>36</v>
          </cell>
          <cell r="E28">
            <v>600</v>
          </cell>
          <cell r="F28">
            <v>0</v>
          </cell>
          <cell r="G28" t="str">
            <v xml:space="preserve"> </v>
          </cell>
          <cell r="H28">
            <v>0</v>
          </cell>
          <cell r="I28">
            <v>600</v>
          </cell>
          <cell r="J28">
            <v>0</v>
          </cell>
        </row>
        <row r="29">
          <cell r="C29" t="str">
            <v>Horticulture NC III</v>
          </cell>
          <cell r="D29">
            <v>445</v>
          </cell>
          <cell r="E29">
            <v>8000</v>
          </cell>
          <cell r="F29">
            <v>0</v>
          </cell>
          <cell r="G29">
            <v>10200</v>
          </cell>
          <cell r="H29">
            <v>8000</v>
          </cell>
          <cell r="I29">
            <v>8733.3333330000005</v>
          </cell>
          <cell r="J29">
            <v>0</v>
          </cell>
        </row>
        <row r="30">
          <cell r="C30" t="str">
            <v>Implement Plant Nutrition Program (Leading to Agricultural Crops Production NC III)</v>
          </cell>
          <cell r="D30">
            <v>44</v>
          </cell>
          <cell r="E30">
            <v>2100</v>
          </cell>
          <cell r="F30">
            <v>0</v>
          </cell>
          <cell r="G30" t="str">
            <v xml:space="preserve"> </v>
          </cell>
          <cell r="H30">
            <v>0</v>
          </cell>
          <cell r="I30">
            <v>2100</v>
          </cell>
          <cell r="J30">
            <v>0</v>
          </cell>
        </row>
        <row r="31">
          <cell r="C31" t="str">
            <v>Implement Post-Harvest Program (Leading to Agricultural Crops Production NC III)</v>
          </cell>
          <cell r="D31">
            <v>44</v>
          </cell>
          <cell r="E31">
            <v>800</v>
          </cell>
          <cell r="F31">
            <v>0</v>
          </cell>
          <cell r="G31" t="str">
            <v xml:space="preserve"> </v>
          </cell>
          <cell r="H31">
            <v>0</v>
          </cell>
          <cell r="I31">
            <v>800</v>
          </cell>
          <cell r="J31">
            <v>0</v>
          </cell>
        </row>
        <row r="32">
          <cell r="C32" t="str">
            <v>Keep Records for Farm Business (Leading to Agricultural Crops Production NC III)</v>
          </cell>
          <cell r="D32">
            <v>36</v>
          </cell>
          <cell r="E32">
            <v>600</v>
          </cell>
          <cell r="F32">
            <v>0</v>
          </cell>
          <cell r="G32" t="str">
            <v xml:space="preserve"> </v>
          </cell>
          <cell r="H32">
            <v>0</v>
          </cell>
          <cell r="I32">
            <v>600</v>
          </cell>
          <cell r="J32">
            <v>0</v>
          </cell>
        </row>
        <row r="33">
          <cell r="C33" t="str">
            <v>Landscape Installation and Maintenance (Softscape) NC II</v>
          </cell>
          <cell r="D33">
            <v>212</v>
          </cell>
          <cell r="E33">
            <v>8000</v>
          </cell>
          <cell r="F33">
            <v>0</v>
          </cell>
          <cell r="G33">
            <v>7120</v>
          </cell>
          <cell r="H33">
            <v>8000</v>
          </cell>
          <cell r="I33">
            <v>7706.6666670000004</v>
          </cell>
          <cell r="J33">
            <v>0</v>
          </cell>
        </row>
        <row r="34">
          <cell r="C34" t="str">
            <v>Maintain and Monitor Environment Work Practices (Leading to Horticulture NC III)</v>
          </cell>
          <cell r="D34">
            <v>70</v>
          </cell>
          <cell r="E34">
            <v>1300</v>
          </cell>
          <cell r="F34">
            <v>0</v>
          </cell>
          <cell r="G34" t="str">
            <v xml:space="preserve"> </v>
          </cell>
          <cell r="H34">
            <v>0</v>
          </cell>
          <cell r="I34">
            <v>1300</v>
          </cell>
          <cell r="J34">
            <v>0</v>
          </cell>
        </row>
        <row r="35">
          <cell r="C35" t="str">
            <v>Plant crops (Leading to Agricultural Crops Production NC II)</v>
          </cell>
          <cell r="D35">
            <v>52</v>
          </cell>
          <cell r="E35">
            <v>2100</v>
          </cell>
          <cell r="F35">
            <v>2100</v>
          </cell>
          <cell r="G35" t="str">
            <v xml:space="preserve"> </v>
          </cell>
          <cell r="H35">
            <v>0</v>
          </cell>
          <cell r="I35">
            <v>2100</v>
          </cell>
          <cell r="J35">
            <v>0</v>
          </cell>
        </row>
        <row r="36">
          <cell r="C36" t="str">
            <v>Prepare Land for Agricultural Crop Production (Leading to Agricultural Crop Production NC III)</v>
          </cell>
          <cell r="D36">
            <v>52</v>
          </cell>
          <cell r="E36">
            <v>900</v>
          </cell>
          <cell r="F36">
            <v>900</v>
          </cell>
          <cell r="G36" t="str">
            <v xml:space="preserve"> </v>
          </cell>
          <cell r="H36">
            <v>0</v>
          </cell>
          <cell r="I36">
            <v>900</v>
          </cell>
          <cell r="J36">
            <v>0</v>
          </cell>
        </row>
        <row r="37">
          <cell r="C37" t="str">
            <v>Support Agronomic Crop Work (Leading to Agricultural Crop Production NC I)</v>
          </cell>
          <cell r="D37">
            <v>96</v>
          </cell>
          <cell r="E37">
            <v>1900</v>
          </cell>
          <cell r="F37">
            <v>1900</v>
          </cell>
          <cell r="G37" t="str">
            <v xml:space="preserve"> </v>
          </cell>
          <cell r="H37">
            <v>0</v>
          </cell>
          <cell r="I37">
            <v>1900</v>
          </cell>
          <cell r="J37">
            <v>0</v>
          </cell>
        </row>
        <row r="38">
          <cell r="C38" t="str">
            <v>Support Agronomic Crop Work (Leading to Agricultural Crops Production NC I)</v>
          </cell>
          <cell r="D38">
            <v>72</v>
          </cell>
          <cell r="E38">
            <v>1900</v>
          </cell>
          <cell r="F38">
            <v>1900</v>
          </cell>
          <cell r="G38" t="str">
            <v xml:space="preserve"> </v>
          </cell>
          <cell r="H38">
            <v>0</v>
          </cell>
          <cell r="I38">
            <v>1900</v>
          </cell>
          <cell r="J38">
            <v>0</v>
          </cell>
        </row>
        <row r="39">
          <cell r="C39" t="str">
            <v>Support Horticultural Crop Work (Leading to Agricultural Crops Production NC I)</v>
          </cell>
          <cell r="D39">
            <v>72</v>
          </cell>
          <cell r="E39">
            <v>1900</v>
          </cell>
          <cell r="F39">
            <v>1900</v>
          </cell>
          <cell r="G39" t="str">
            <v xml:space="preserve"> </v>
          </cell>
          <cell r="H39">
            <v>0</v>
          </cell>
          <cell r="I39">
            <v>1900</v>
          </cell>
          <cell r="J39">
            <v>0</v>
          </cell>
        </row>
        <row r="40">
          <cell r="C40" t="str">
            <v>Support Nursery Work (Leading to Agricultural Crop Production NC I)</v>
          </cell>
          <cell r="D40">
            <v>54</v>
          </cell>
          <cell r="E40">
            <v>1400</v>
          </cell>
          <cell r="F40">
            <v>1400</v>
          </cell>
          <cell r="G40" t="str">
            <v xml:space="preserve"> </v>
          </cell>
          <cell r="H40">
            <v>0</v>
          </cell>
          <cell r="I40">
            <v>1400</v>
          </cell>
          <cell r="J40">
            <v>0</v>
          </cell>
        </row>
        <row r="41">
          <cell r="C41" t="str">
            <v>Undertake Agronomic Crop Harvesting Activities (Leading to Agricultural Crops Production NC III)</v>
          </cell>
          <cell r="D41">
            <v>36</v>
          </cell>
          <cell r="E41">
            <v>600</v>
          </cell>
          <cell r="F41">
            <v>600</v>
          </cell>
          <cell r="G41" t="str">
            <v xml:space="preserve"> </v>
          </cell>
          <cell r="H41">
            <v>0</v>
          </cell>
          <cell r="I41">
            <v>600</v>
          </cell>
          <cell r="J41">
            <v>0</v>
          </cell>
        </row>
        <row r="42">
          <cell r="C42" t="str">
            <v>Undertake Agronomic Crop Maintenance Activities (Leading to Agricultural Crops Production NC III)</v>
          </cell>
          <cell r="D42">
            <v>40</v>
          </cell>
          <cell r="E42">
            <v>700</v>
          </cell>
          <cell r="F42">
            <v>700</v>
          </cell>
          <cell r="G42" t="str">
            <v xml:space="preserve"> </v>
          </cell>
          <cell r="H42">
            <v>0</v>
          </cell>
          <cell r="I42">
            <v>700</v>
          </cell>
          <cell r="J42">
            <v>0</v>
          </cell>
        </row>
        <row r="43">
          <cell r="C43" t="str">
            <v>Undertake Field Budding and Grafting (Leading to Horticulture NC III)</v>
          </cell>
          <cell r="D43">
            <v>70</v>
          </cell>
          <cell r="E43">
            <v>1300</v>
          </cell>
          <cell r="F43">
            <v>1300</v>
          </cell>
          <cell r="G43" t="str">
            <v xml:space="preserve"> </v>
          </cell>
          <cell r="H43">
            <v>0</v>
          </cell>
          <cell r="I43">
            <v>1300</v>
          </cell>
          <cell r="J43">
            <v>0</v>
          </cell>
        </row>
        <row r="44">
          <cell r="C44" t="str">
            <v>Undertake Propagation Activities (Leading to Horticulture NC III)</v>
          </cell>
          <cell r="D44">
            <v>70</v>
          </cell>
          <cell r="E44">
            <v>1300</v>
          </cell>
          <cell r="F44">
            <v>1300</v>
          </cell>
          <cell r="G44" t="str">
            <v xml:space="preserve"> </v>
          </cell>
          <cell r="H44">
            <v>0</v>
          </cell>
          <cell r="I44">
            <v>1300</v>
          </cell>
          <cell r="J44">
            <v>0</v>
          </cell>
        </row>
        <row r="45">
          <cell r="C45" t="str">
            <v>Operating Rice Crop Care Machinery and Equipment (Leading to Rice Machinery Operation NC II)</v>
          </cell>
          <cell r="D45">
            <v>32</v>
          </cell>
          <cell r="E45">
            <v>0</v>
          </cell>
          <cell r="F45">
            <v>0</v>
          </cell>
          <cell r="G45" t="str">
            <v xml:space="preserve"> </v>
          </cell>
          <cell r="H45">
            <v>0</v>
          </cell>
          <cell r="I45" t="str">
            <v/>
          </cell>
          <cell r="J45">
            <v>0</v>
          </cell>
        </row>
        <row r="46">
          <cell r="C46" t="str">
            <v>Operating rice crop establishment machinery and equipment (Leading to Rice Machinery Operation NC II)</v>
          </cell>
          <cell r="D46">
            <v>64</v>
          </cell>
          <cell r="E46">
            <v>0</v>
          </cell>
          <cell r="F46">
            <v>0</v>
          </cell>
          <cell r="G46" t="str">
            <v xml:space="preserve"> </v>
          </cell>
          <cell r="H46">
            <v>0</v>
          </cell>
          <cell r="I46" t="str">
            <v/>
          </cell>
          <cell r="J46">
            <v>0</v>
          </cell>
        </row>
        <row r="47">
          <cell r="C47" t="str">
            <v>Operating Rice Drying Machinery and Equipment (Leading to Rice Machinery Operation NC II)</v>
          </cell>
          <cell r="D47">
            <v>32</v>
          </cell>
          <cell r="E47">
            <v>0</v>
          </cell>
          <cell r="F47">
            <v>0</v>
          </cell>
          <cell r="G47" t="str">
            <v xml:space="preserve"> </v>
          </cell>
          <cell r="H47">
            <v>0</v>
          </cell>
          <cell r="I47" t="str">
            <v/>
          </cell>
          <cell r="J47">
            <v>0</v>
          </cell>
        </row>
        <row r="48">
          <cell r="C48" t="str">
            <v>Operating Rice Harvesting and Threshing Machinery and Equipment (Leading to Rice Machinery Operation NC II)</v>
          </cell>
          <cell r="D48">
            <v>32</v>
          </cell>
          <cell r="E48">
            <v>0</v>
          </cell>
          <cell r="F48">
            <v>0</v>
          </cell>
          <cell r="G48" t="str">
            <v xml:space="preserve"> </v>
          </cell>
          <cell r="H48">
            <v>0</v>
          </cell>
          <cell r="I48" t="str">
            <v/>
          </cell>
          <cell r="J48">
            <v>0</v>
          </cell>
        </row>
        <row r="49">
          <cell r="C49" t="str">
            <v>Operating rice land preparation machinery and equipment (Leading to Rice Machinery Operations NC II)</v>
          </cell>
          <cell r="D49">
            <v>72</v>
          </cell>
          <cell r="E49">
            <v>0</v>
          </cell>
          <cell r="F49">
            <v>0</v>
          </cell>
          <cell r="G49" t="str">
            <v xml:space="preserve"> </v>
          </cell>
          <cell r="H49">
            <v>0</v>
          </cell>
          <cell r="I49" t="str">
            <v/>
          </cell>
          <cell r="J49">
            <v>0</v>
          </cell>
        </row>
        <row r="50">
          <cell r="C50" t="str">
            <v>Operating Rice Mill Machinery and Equipment (Leading to Rice Machinery Operation NC II)</v>
          </cell>
          <cell r="D50">
            <v>32</v>
          </cell>
          <cell r="E50">
            <v>0</v>
          </cell>
          <cell r="F50">
            <v>0</v>
          </cell>
          <cell r="G50" t="str">
            <v xml:space="preserve"> </v>
          </cell>
          <cell r="H50">
            <v>0</v>
          </cell>
          <cell r="I50" t="str">
            <v/>
          </cell>
          <cell r="J50">
            <v>0</v>
          </cell>
        </row>
        <row r="51">
          <cell r="C51" t="str">
            <v>Rice Machinery Operations NC II</v>
          </cell>
          <cell r="D51">
            <v>232</v>
          </cell>
          <cell r="E51">
            <v>8000</v>
          </cell>
          <cell r="F51">
            <v>0</v>
          </cell>
          <cell r="G51">
            <v>10820</v>
          </cell>
          <cell r="H51">
            <v>8000</v>
          </cell>
          <cell r="I51">
            <v>8940</v>
          </cell>
          <cell r="J51">
            <v>0</v>
          </cell>
        </row>
        <row r="52">
          <cell r="C52" t="str">
            <v>Animal Production (Ruminants) NC II</v>
          </cell>
          <cell r="D52">
            <v>306</v>
          </cell>
          <cell r="E52">
            <v>10000</v>
          </cell>
          <cell r="F52">
            <v>10000</v>
          </cell>
          <cell r="G52">
            <v>11590</v>
          </cell>
          <cell r="H52">
            <v>10000</v>
          </cell>
          <cell r="I52">
            <v>10397.5</v>
          </cell>
          <cell r="J52">
            <v>19545</v>
          </cell>
        </row>
        <row r="53">
          <cell r="C53" t="str">
            <v>Animal Production (Swine) NC II</v>
          </cell>
          <cell r="D53">
            <v>306</v>
          </cell>
          <cell r="E53">
            <v>10000</v>
          </cell>
          <cell r="F53">
            <v>10000</v>
          </cell>
          <cell r="G53">
            <v>11590</v>
          </cell>
          <cell r="H53">
            <v>10000</v>
          </cell>
          <cell r="I53">
            <v>10397.5</v>
          </cell>
          <cell r="J53">
            <v>13259</v>
          </cell>
        </row>
        <row r="54">
          <cell r="C54" t="str">
            <v>Brood and Grow Chicks (Leading to Animal Production (Poultry-Chicken) NC II)</v>
          </cell>
          <cell r="D54">
            <v>236</v>
          </cell>
          <cell r="E54">
            <v>10400</v>
          </cell>
          <cell r="F54">
            <v>0</v>
          </cell>
          <cell r="G54" t="str">
            <v xml:space="preserve"> </v>
          </cell>
          <cell r="H54">
            <v>0</v>
          </cell>
          <cell r="I54">
            <v>10400</v>
          </cell>
          <cell r="J54">
            <v>2148</v>
          </cell>
        </row>
        <row r="55">
          <cell r="C55" t="str">
            <v>Handle Breeders (Leading to Animal Production (Swine) NC II)</v>
          </cell>
          <cell r="D55">
            <v>236</v>
          </cell>
          <cell r="E55">
            <v>7700</v>
          </cell>
          <cell r="F55">
            <v>0</v>
          </cell>
          <cell r="G55" t="str">
            <v xml:space="preserve"> </v>
          </cell>
          <cell r="H55">
            <v>0</v>
          </cell>
          <cell r="I55">
            <v>7700</v>
          </cell>
          <cell r="J55">
            <v>4174</v>
          </cell>
        </row>
        <row r="56">
          <cell r="C56" t="str">
            <v>Maintain Housing, Farm Implements and Sorrounding Area (Leading to Animal Production (Ruminants) NC II)</v>
          </cell>
          <cell r="D56">
            <v>42</v>
          </cell>
          <cell r="E56">
            <v>1400</v>
          </cell>
          <cell r="F56">
            <v>0</v>
          </cell>
          <cell r="G56" t="str">
            <v xml:space="preserve"> </v>
          </cell>
          <cell r="H56">
            <v>0</v>
          </cell>
          <cell r="I56">
            <v>1400</v>
          </cell>
          <cell r="J56">
            <v>0</v>
          </cell>
        </row>
        <row r="57">
          <cell r="C57" t="str">
            <v>Artificial Insemination (Large Ruminants) NC II</v>
          </cell>
          <cell r="D57">
            <v>220</v>
          </cell>
          <cell r="E57">
            <v>7340</v>
          </cell>
          <cell r="F57">
            <v>0</v>
          </cell>
          <cell r="G57">
            <v>7340</v>
          </cell>
          <cell r="H57">
            <v>0</v>
          </cell>
          <cell r="I57">
            <v>7340</v>
          </cell>
          <cell r="J57">
            <v>0</v>
          </cell>
        </row>
        <row r="58">
          <cell r="C58" t="str">
            <v>Maintain Poultry house (Leading to Animal Production (Poultry-Chicken) NC II)</v>
          </cell>
          <cell r="D58">
            <v>70</v>
          </cell>
          <cell r="E58">
            <v>2100</v>
          </cell>
          <cell r="F58">
            <v>0</v>
          </cell>
          <cell r="G58" t="str">
            <v xml:space="preserve"> </v>
          </cell>
          <cell r="H58">
            <v>0</v>
          </cell>
          <cell r="I58">
            <v>2100</v>
          </cell>
          <cell r="J58">
            <v>2970</v>
          </cell>
        </row>
        <row r="59">
          <cell r="C59" t="str">
            <v>Perform Breeding of Ruminants (Leading to Animal Production (Ruminants) NC II)</v>
          </cell>
          <cell r="D59">
            <v>62</v>
          </cell>
          <cell r="E59">
            <v>2000</v>
          </cell>
          <cell r="F59">
            <v>2000</v>
          </cell>
          <cell r="G59" t="str">
            <v xml:space="preserve"> </v>
          </cell>
          <cell r="H59">
            <v>0</v>
          </cell>
          <cell r="I59">
            <v>2000</v>
          </cell>
          <cell r="J59">
            <v>5739</v>
          </cell>
        </row>
        <row r="60">
          <cell r="C60" t="str">
            <v>Perform pre-lay and lay activities (Leading to Animal Production (Poultry-Chicken) NC II)</v>
          </cell>
          <cell r="D60">
            <v>70</v>
          </cell>
          <cell r="E60">
            <v>2100</v>
          </cell>
          <cell r="F60">
            <v>2100</v>
          </cell>
          <cell r="G60" t="str">
            <v xml:space="preserve"> </v>
          </cell>
          <cell r="H60">
            <v>0</v>
          </cell>
          <cell r="I60">
            <v>2100</v>
          </cell>
          <cell r="J60">
            <v>3058</v>
          </cell>
        </row>
        <row r="61">
          <cell r="C61" t="str">
            <v>Provide Forage (Leading to Animal Production (Ruminants) NC II)</v>
          </cell>
          <cell r="D61">
            <v>52</v>
          </cell>
          <cell r="E61">
            <v>1700</v>
          </cell>
          <cell r="F61">
            <v>1700</v>
          </cell>
          <cell r="G61" t="str">
            <v xml:space="preserve"> </v>
          </cell>
          <cell r="H61">
            <v>0</v>
          </cell>
          <cell r="I61">
            <v>1700</v>
          </cell>
          <cell r="J61">
            <v>3526</v>
          </cell>
        </row>
        <row r="62">
          <cell r="C62" t="str">
            <v>Raise Dairy Animals (Leading to Animal Production (Ruminants) NC II</v>
          </cell>
          <cell r="D62">
            <v>236</v>
          </cell>
          <cell r="E62">
            <v>7700</v>
          </cell>
          <cell r="F62">
            <v>7700</v>
          </cell>
          <cell r="G62" t="str">
            <v xml:space="preserve"> </v>
          </cell>
          <cell r="H62">
            <v>0</v>
          </cell>
          <cell r="I62">
            <v>7700</v>
          </cell>
          <cell r="J62">
            <v>8271</v>
          </cell>
        </row>
        <row r="63">
          <cell r="C63" t="str">
            <v>Raise Meat Type Animals (Animal Production (Ruminants) NC II)</v>
          </cell>
          <cell r="D63">
            <v>0</v>
          </cell>
          <cell r="E63">
            <v>1400</v>
          </cell>
          <cell r="F63">
            <v>0</v>
          </cell>
          <cell r="G63" t="str">
            <v xml:space="preserve"> </v>
          </cell>
          <cell r="H63">
            <v>0</v>
          </cell>
          <cell r="I63">
            <v>1400</v>
          </cell>
          <cell r="J63">
            <v>3625</v>
          </cell>
        </row>
        <row r="64">
          <cell r="C64" t="str">
            <v>Artificial Insemination (Swine) NC II</v>
          </cell>
          <cell r="D64">
            <v>175</v>
          </cell>
          <cell r="E64">
            <v>5560</v>
          </cell>
          <cell r="F64">
            <v>0</v>
          </cell>
          <cell r="G64">
            <v>5560</v>
          </cell>
          <cell r="H64">
            <v>0</v>
          </cell>
          <cell r="I64">
            <v>5560</v>
          </cell>
          <cell r="J64">
            <v>0</v>
          </cell>
        </row>
        <row r="65">
          <cell r="C65" t="str">
            <v>Organic Arabica Coffee Production</v>
          </cell>
          <cell r="D65">
            <v>232</v>
          </cell>
          <cell r="E65">
            <v>6900</v>
          </cell>
          <cell r="F65">
            <v>0</v>
          </cell>
          <cell r="G65" t="str">
            <v xml:space="preserve"> </v>
          </cell>
          <cell r="H65">
            <v>0</v>
          </cell>
          <cell r="I65">
            <v>6900</v>
          </cell>
          <cell r="J65">
            <v>0</v>
          </cell>
        </row>
        <row r="66">
          <cell r="C66" t="str">
            <v>Driving (Passenger Bus/Straight Truck) NC III</v>
          </cell>
          <cell r="D66">
            <v>122</v>
          </cell>
          <cell r="E66">
            <v>5000</v>
          </cell>
          <cell r="F66">
            <v>0</v>
          </cell>
          <cell r="G66">
            <v>5710</v>
          </cell>
          <cell r="H66">
            <v>5000</v>
          </cell>
          <cell r="I66">
            <v>5236.6666670000004</v>
          </cell>
          <cell r="J66">
            <v>186434</v>
          </cell>
        </row>
        <row r="67">
          <cell r="C67" t="str">
            <v>Driving (Passenger Bus/Straight Truck) NC III**</v>
          </cell>
          <cell r="D67">
            <v>122</v>
          </cell>
          <cell r="E67">
            <v>5000</v>
          </cell>
          <cell r="F67">
            <v>0</v>
          </cell>
          <cell r="G67">
            <v>0</v>
          </cell>
          <cell r="H67">
            <v>5000</v>
          </cell>
          <cell r="I67">
            <v>5000</v>
          </cell>
          <cell r="J67">
            <v>0</v>
          </cell>
        </row>
        <row r="68">
          <cell r="C68" t="str">
            <v>Driving (Passenger Bus/Straight Truck) NC III***</v>
          </cell>
          <cell r="D68">
            <v>122</v>
          </cell>
          <cell r="E68">
            <v>5000</v>
          </cell>
          <cell r="F68">
            <v>0</v>
          </cell>
          <cell r="G68">
            <v>0</v>
          </cell>
          <cell r="H68">
            <v>5000</v>
          </cell>
          <cell r="I68">
            <v>5000</v>
          </cell>
          <cell r="J68">
            <v>18693</v>
          </cell>
        </row>
        <row r="69">
          <cell r="C69" t="str">
            <v>Driving (Articulated Vehicle) NC III</v>
          </cell>
          <cell r="D69">
            <v>108</v>
          </cell>
          <cell r="E69">
            <v>5000</v>
          </cell>
          <cell r="F69">
            <v>0</v>
          </cell>
          <cell r="G69">
            <v>4920</v>
          </cell>
          <cell r="H69">
            <v>5000</v>
          </cell>
          <cell r="I69">
            <v>4973.3333329999996</v>
          </cell>
          <cell r="J69">
            <v>3872</v>
          </cell>
        </row>
        <row r="70">
          <cell r="C70" t="str">
            <v>Driving (Articulated Vehicle) NC III**</v>
          </cell>
          <cell r="D70">
            <v>108</v>
          </cell>
          <cell r="E70">
            <v>5000</v>
          </cell>
          <cell r="F70">
            <v>0</v>
          </cell>
          <cell r="G70">
            <v>0</v>
          </cell>
          <cell r="H70">
            <v>5000</v>
          </cell>
          <cell r="I70">
            <v>5000</v>
          </cell>
          <cell r="J70">
            <v>0</v>
          </cell>
        </row>
        <row r="71">
          <cell r="C71" t="str">
            <v>Driving (Articulated Vehicle) NC III***</v>
          </cell>
          <cell r="D71">
            <v>108</v>
          </cell>
          <cell r="E71">
            <v>5000</v>
          </cell>
          <cell r="F71">
            <v>0</v>
          </cell>
          <cell r="G71">
            <v>0</v>
          </cell>
          <cell r="H71">
            <v>5000</v>
          </cell>
          <cell r="I71">
            <v>5000</v>
          </cell>
          <cell r="J71">
            <v>0</v>
          </cell>
        </row>
        <row r="72">
          <cell r="C72" t="str">
            <v>Driving NC II</v>
          </cell>
          <cell r="D72">
            <v>118</v>
          </cell>
          <cell r="E72">
            <v>3500</v>
          </cell>
          <cell r="F72">
            <v>0</v>
          </cell>
          <cell r="G72">
            <v>5450</v>
          </cell>
          <cell r="H72">
            <v>3500</v>
          </cell>
          <cell r="I72">
            <v>4150</v>
          </cell>
          <cell r="J72">
            <v>0</v>
          </cell>
        </row>
        <row r="73">
          <cell r="C73" t="str">
            <v>Driving NC II*</v>
          </cell>
          <cell r="D73">
            <v>118</v>
          </cell>
          <cell r="E73">
            <v>3500</v>
          </cell>
          <cell r="F73">
            <v>0</v>
          </cell>
          <cell r="G73">
            <v>0</v>
          </cell>
          <cell r="H73">
            <v>3500</v>
          </cell>
          <cell r="I73">
            <v>3500</v>
          </cell>
          <cell r="J73">
            <v>0</v>
          </cell>
        </row>
        <row r="74">
          <cell r="C74" t="str">
            <v>Driving NC II**</v>
          </cell>
          <cell r="D74">
            <v>118</v>
          </cell>
          <cell r="E74">
            <v>3500</v>
          </cell>
          <cell r="F74">
            <v>0</v>
          </cell>
          <cell r="G74">
            <v>0</v>
          </cell>
          <cell r="H74">
            <v>3500</v>
          </cell>
          <cell r="I74">
            <v>3500</v>
          </cell>
          <cell r="J74">
            <v>0</v>
          </cell>
        </row>
        <row r="75">
          <cell r="C75" t="str">
            <v>Driving NC II***</v>
          </cell>
          <cell r="D75">
            <v>118</v>
          </cell>
          <cell r="E75">
            <v>3500</v>
          </cell>
          <cell r="F75">
            <v>0</v>
          </cell>
          <cell r="G75">
            <v>0</v>
          </cell>
          <cell r="H75">
            <v>3500</v>
          </cell>
          <cell r="I75">
            <v>3500</v>
          </cell>
          <cell r="J75">
            <v>0</v>
          </cell>
        </row>
        <row r="76">
          <cell r="C76" t="str">
            <v>Motorcycle/ Small Engine Servicing NC II</v>
          </cell>
          <cell r="D76">
            <v>650</v>
          </cell>
          <cell r="E76">
            <v>6000</v>
          </cell>
          <cell r="F76">
            <v>0</v>
          </cell>
          <cell r="G76">
            <v>19030</v>
          </cell>
          <cell r="H76">
            <v>6000</v>
          </cell>
          <cell r="I76">
            <v>10343.333329999999</v>
          </cell>
          <cell r="J76">
            <v>0</v>
          </cell>
        </row>
        <row r="77">
          <cell r="C77" t="str">
            <v>Overhaul Motorcycle/Small engine (Leading to Motorcycle/Small Engine Servicing NC II)</v>
          </cell>
          <cell r="D77">
            <v>248</v>
          </cell>
          <cell r="E77">
            <v>0</v>
          </cell>
          <cell r="F77">
            <v>4000</v>
          </cell>
          <cell r="G77" t="str">
            <v xml:space="preserve"> </v>
          </cell>
          <cell r="H77">
            <v>0</v>
          </cell>
          <cell r="I77">
            <v>4000</v>
          </cell>
          <cell r="J77">
            <v>0</v>
          </cell>
        </row>
        <row r="78">
          <cell r="C78" t="str">
            <v>Automotive Wiring Harness Assembly NC II</v>
          </cell>
          <cell r="D78">
            <v>134</v>
          </cell>
          <cell r="E78">
            <v>5000</v>
          </cell>
          <cell r="F78">
            <v>0</v>
          </cell>
          <cell r="G78">
            <v>5190</v>
          </cell>
          <cell r="H78">
            <v>5000</v>
          </cell>
          <cell r="I78">
            <v>5063.3333329999996</v>
          </cell>
          <cell r="J78">
            <v>7062</v>
          </cell>
        </row>
        <row r="79">
          <cell r="C79" t="str">
            <v>Automotive Servicing NC I</v>
          </cell>
          <cell r="D79">
            <v>156</v>
          </cell>
          <cell r="E79">
            <v>4000</v>
          </cell>
          <cell r="F79">
            <v>4000</v>
          </cell>
          <cell r="G79">
            <v>5900</v>
          </cell>
          <cell r="H79">
            <v>0</v>
          </cell>
          <cell r="I79">
            <v>4633.3333329999996</v>
          </cell>
          <cell r="J79">
            <v>14056</v>
          </cell>
        </row>
        <row r="80">
          <cell r="C80" t="str">
            <v>Automotive Servicing NC I*</v>
          </cell>
          <cell r="D80">
            <v>156</v>
          </cell>
          <cell r="E80">
            <v>0</v>
          </cell>
          <cell r="F80">
            <v>0</v>
          </cell>
          <cell r="G80">
            <v>17910</v>
          </cell>
          <cell r="H80">
            <v>0</v>
          </cell>
          <cell r="I80">
            <v>17910</v>
          </cell>
          <cell r="J80">
            <v>0</v>
          </cell>
        </row>
        <row r="81">
          <cell r="C81" t="str">
            <v>Automotive Servicing NC II</v>
          </cell>
          <cell r="D81">
            <v>676</v>
          </cell>
          <cell r="E81">
            <v>5000</v>
          </cell>
          <cell r="F81">
            <v>0</v>
          </cell>
          <cell r="G81">
            <v>25660</v>
          </cell>
          <cell r="H81">
            <v>5000</v>
          </cell>
          <cell r="I81">
            <v>11886.666670000001</v>
          </cell>
          <cell r="J81">
            <v>24753</v>
          </cell>
        </row>
        <row r="82">
          <cell r="C82" t="str">
            <v>Automotive Servicing NC III</v>
          </cell>
          <cell r="D82">
            <v>526</v>
          </cell>
          <cell r="E82">
            <v>4500</v>
          </cell>
          <cell r="F82">
            <v>0</v>
          </cell>
          <cell r="G82">
            <v>22690</v>
          </cell>
          <cell r="H82">
            <v>4500</v>
          </cell>
          <cell r="I82">
            <v>10563.333329999999</v>
          </cell>
          <cell r="J82">
            <v>20062</v>
          </cell>
        </row>
        <row r="83">
          <cell r="C83" t="str">
            <v>Service Automotive Electrical Components (Leading to Automotive Servicing NC II)</v>
          </cell>
          <cell r="D83">
            <v>232</v>
          </cell>
          <cell r="E83">
            <v>0</v>
          </cell>
          <cell r="F83">
            <v>2000</v>
          </cell>
          <cell r="G83" t="str">
            <v xml:space="preserve"> </v>
          </cell>
          <cell r="H83">
            <v>0</v>
          </cell>
          <cell r="I83">
            <v>2000</v>
          </cell>
          <cell r="J83">
            <v>6310</v>
          </cell>
        </row>
        <row r="84">
          <cell r="C84" t="str">
            <v>Service Electrical System (Leading to Motorcycle/Small Engine Servicing NC II)</v>
          </cell>
          <cell r="D84">
            <v>94</v>
          </cell>
          <cell r="E84">
            <v>0</v>
          </cell>
          <cell r="F84">
            <v>1300</v>
          </cell>
          <cell r="G84" t="str">
            <v xml:space="preserve"> </v>
          </cell>
          <cell r="H84">
            <v>0</v>
          </cell>
          <cell r="I84">
            <v>1300</v>
          </cell>
          <cell r="J84">
            <v>1894</v>
          </cell>
        </row>
        <row r="85">
          <cell r="C85" t="str">
            <v>Service Engine Components (Leading to Automotive Servicing NC II)</v>
          </cell>
          <cell r="D85">
            <v>96</v>
          </cell>
          <cell r="E85">
            <v>0</v>
          </cell>
          <cell r="F85">
            <v>1000</v>
          </cell>
          <cell r="G85" t="str">
            <v xml:space="preserve"> </v>
          </cell>
          <cell r="H85">
            <v>0</v>
          </cell>
          <cell r="I85">
            <v>1000</v>
          </cell>
          <cell r="J85">
            <v>4138</v>
          </cell>
        </row>
        <row r="86">
          <cell r="C86" t="str">
            <v>Service Motorcycle/Small engine System (Leading to Motorcycle/Small Engine Servicing NC II)</v>
          </cell>
          <cell r="D86">
            <v>144</v>
          </cell>
          <cell r="E86">
            <v>0</v>
          </cell>
          <cell r="F86">
            <v>2200</v>
          </cell>
          <cell r="G86" t="str">
            <v xml:space="preserve"> </v>
          </cell>
          <cell r="H86">
            <v>0</v>
          </cell>
          <cell r="I86">
            <v>2200</v>
          </cell>
          <cell r="J86">
            <v>3164</v>
          </cell>
        </row>
        <row r="87">
          <cell r="C87" t="str">
            <v>Service Power Train Components (Leading to Automotive Servicing NC II)</v>
          </cell>
          <cell r="D87">
            <v>112</v>
          </cell>
          <cell r="E87">
            <v>0</v>
          </cell>
          <cell r="F87">
            <v>1100</v>
          </cell>
          <cell r="G87" t="str">
            <v xml:space="preserve"> </v>
          </cell>
          <cell r="H87">
            <v>0</v>
          </cell>
          <cell r="I87">
            <v>1100</v>
          </cell>
          <cell r="J87">
            <v>6520</v>
          </cell>
        </row>
        <row r="88">
          <cell r="C88" t="str">
            <v>Service Underchassis Components (Leading to Automotive Servicing NC II)</v>
          </cell>
          <cell r="D88">
            <v>80</v>
          </cell>
          <cell r="E88">
            <v>0</v>
          </cell>
          <cell r="F88">
            <v>900</v>
          </cell>
          <cell r="G88" t="str">
            <v xml:space="preserve"> </v>
          </cell>
          <cell r="H88">
            <v>0</v>
          </cell>
          <cell r="I88">
            <v>900</v>
          </cell>
          <cell r="J88">
            <v>7785</v>
          </cell>
        </row>
        <row r="89">
          <cell r="C89" t="str">
            <v>Automotive Electrical Assembly NC II</v>
          </cell>
          <cell r="D89">
            <v>143</v>
          </cell>
          <cell r="E89">
            <v>5000</v>
          </cell>
          <cell r="F89">
            <v>0</v>
          </cell>
          <cell r="G89">
            <v>5440</v>
          </cell>
          <cell r="H89">
            <v>5000</v>
          </cell>
          <cell r="I89">
            <v>5146.6666670000004</v>
          </cell>
          <cell r="J89">
            <v>6267</v>
          </cell>
        </row>
        <row r="90">
          <cell r="C90" t="str">
            <v>Mechatronics Servicing NC II</v>
          </cell>
          <cell r="D90">
            <v>158</v>
          </cell>
          <cell r="E90">
            <v>8000</v>
          </cell>
          <cell r="F90">
            <v>0</v>
          </cell>
          <cell r="G90">
            <v>7170</v>
          </cell>
          <cell r="H90">
            <v>8000</v>
          </cell>
          <cell r="I90">
            <v>7723.3333329999996</v>
          </cell>
          <cell r="J90">
            <v>14330</v>
          </cell>
        </row>
        <row r="91">
          <cell r="C91" t="str">
            <v>Mechatronics Servicing NC III</v>
          </cell>
          <cell r="D91">
            <v>196</v>
          </cell>
          <cell r="E91">
            <v>8000</v>
          </cell>
          <cell r="F91">
            <v>0</v>
          </cell>
          <cell r="G91">
            <v>8880</v>
          </cell>
          <cell r="H91">
            <v>8000</v>
          </cell>
          <cell r="I91">
            <v>8293.3333330000005</v>
          </cell>
          <cell r="J91">
            <v>12695</v>
          </cell>
        </row>
        <row r="92">
          <cell r="C92" t="str">
            <v>Mechatronics Servicing NC IV</v>
          </cell>
          <cell r="D92">
            <v>200</v>
          </cell>
          <cell r="E92">
            <v>10000</v>
          </cell>
          <cell r="F92">
            <v>0</v>
          </cell>
          <cell r="G92">
            <v>9230</v>
          </cell>
          <cell r="H92">
            <v>10000</v>
          </cell>
          <cell r="I92">
            <v>9743.3333330000005</v>
          </cell>
          <cell r="J92">
            <v>13009</v>
          </cell>
        </row>
        <row r="93">
          <cell r="C93" t="str">
            <v>Assemble Electronics Products (Leading to EPAS NC II)</v>
          </cell>
          <cell r="D93">
            <v>104</v>
          </cell>
          <cell r="E93">
            <v>0</v>
          </cell>
          <cell r="F93">
            <v>2000</v>
          </cell>
          <cell r="G93" t="str">
            <v xml:space="preserve"> </v>
          </cell>
          <cell r="H93">
            <v>0</v>
          </cell>
          <cell r="I93">
            <v>2000</v>
          </cell>
          <cell r="J93">
            <v>0</v>
          </cell>
        </row>
        <row r="94">
          <cell r="C94" t="str">
            <v>Assembly of Solar Nightlight and Post Lamp</v>
          </cell>
          <cell r="D94">
            <v>64</v>
          </cell>
          <cell r="E94">
            <v>0</v>
          </cell>
          <cell r="F94">
            <v>5000</v>
          </cell>
          <cell r="G94" t="str">
            <v xml:space="preserve"> </v>
          </cell>
          <cell r="H94">
            <v>0</v>
          </cell>
          <cell r="I94">
            <v>5000</v>
          </cell>
          <cell r="J94">
            <v>0</v>
          </cell>
        </row>
        <row r="95">
          <cell r="C95" t="str">
            <v>Electronics Products Assembly and Servicing NC II</v>
          </cell>
          <cell r="D95">
            <v>260</v>
          </cell>
          <cell r="E95">
            <v>7000</v>
          </cell>
          <cell r="F95">
            <v>0</v>
          </cell>
          <cell r="G95">
            <v>9970</v>
          </cell>
          <cell r="H95">
            <v>7000</v>
          </cell>
          <cell r="I95">
            <v>7990</v>
          </cell>
          <cell r="J95">
            <v>8547</v>
          </cell>
        </row>
        <row r="96">
          <cell r="C96" t="str">
            <v>Service Consumer Electronic Products and Systems (Leading to EPAS NC II)</v>
          </cell>
          <cell r="D96">
            <v>120</v>
          </cell>
          <cell r="E96">
            <v>0</v>
          </cell>
          <cell r="F96">
            <v>3000</v>
          </cell>
          <cell r="G96" t="str">
            <v xml:space="preserve"> </v>
          </cell>
          <cell r="H96">
            <v>0</v>
          </cell>
          <cell r="I96">
            <v>3000</v>
          </cell>
          <cell r="J96">
            <v>0</v>
          </cell>
        </row>
        <row r="97">
          <cell r="C97" t="str">
            <v>Electrical Installation and Maintenance NC II</v>
          </cell>
          <cell r="D97">
            <v>196</v>
          </cell>
          <cell r="E97">
            <v>5000</v>
          </cell>
          <cell r="F97">
            <v>5000</v>
          </cell>
          <cell r="G97">
            <v>7480</v>
          </cell>
          <cell r="H97">
            <v>5000</v>
          </cell>
          <cell r="I97">
            <v>5620</v>
          </cell>
          <cell r="J97">
            <v>7477</v>
          </cell>
        </row>
        <row r="98">
          <cell r="C98" t="str">
            <v>Electrical Installation and Maintenance NC III</v>
          </cell>
          <cell r="D98">
            <v>160</v>
          </cell>
          <cell r="E98">
            <v>6000</v>
          </cell>
          <cell r="F98">
            <v>0</v>
          </cell>
          <cell r="G98">
            <v>7510</v>
          </cell>
          <cell r="H98">
            <v>6000</v>
          </cell>
          <cell r="I98">
            <v>6503.3333329999996</v>
          </cell>
          <cell r="J98">
            <v>0</v>
          </cell>
        </row>
        <row r="99">
          <cell r="C99" t="str">
            <v>HEO (Truck Mounted Crane) NC II</v>
          </cell>
          <cell r="D99">
            <v>156</v>
          </cell>
          <cell r="E99">
            <v>10000</v>
          </cell>
          <cell r="F99">
            <v>0</v>
          </cell>
          <cell r="G99">
            <v>9740</v>
          </cell>
          <cell r="H99">
            <v>10000</v>
          </cell>
          <cell r="I99">
            <v>9913.3333330000005</v>
          </cell>
          <cell r="J99">
            <v>13080</v>
          </cell>
        </row>
        <row r="100">
          <cell r="C100" t="str">
            <v>Carpentry NC III</v>
          </cell>
          <cell r="D100">
            <v>364</v>
          </cell>
          <cell r="E100">
            <v>7000</v>
          </cell>
          <cell r="F100">
            <v>0</v>
          </cell>
          <cell r="G100">
            <v>50830</v>
          </cell>
          <cell r="H100">
            <v>7000</v>
          </cell>
          <cell r="I100">
            <v>21610</v>
          </cell>
          <cell r="J100">
            <v>15050</v>
          </cell>
        </row>
        <row r="101">
          <cell r="C101" t="str">
            <v>Carpentry NC III*</v>
          </cell>
          <cell r="D101">
            <v>224</v>
          </cell>
          <cell r="E101">
            <v>0</v>
          </cell>
          <cell r="F101">
            <v>0</v>
          </cell>
          <cell r="G101">
            <v>31640</v>
          </cell>
          <cell r="H101">
            <v>0</v>
          </cell>
          <cell r="I101">
            <v>31640</v>
          </cell>
          <cell r="J101">
            <v>0</v>
          </cell>
        </row>
        <row r="102">
          <cell r="C102" t="str">
            <v>Furniture Making (Finishing) NC II</v>
          </cell>
          <cell r="D102">
            <v>212</v>
          </cell>
          <cell r="E102">
            <v>5000</v>
          </cell>
          <cell r="F102">
            <v>0</v>
          </cell>
          <cell r="G102">
            <v>7290</v>
          </cell>
          <cell r="H102">
            <v>5000</v>
          </cell>
          <cell r="I102">
            <v>5763.3333329999996</v>
          </cell>
          <cell r="J102">
            <v>10866</v>
          </cell>
        </row>
        <row r="103">
          <cell r="C103" t="str">
            <v>Masonry NC I</v>
          </cell>
          <cell r="D103">
            <v>104</v>
          </cell>
          <cell r="E103">
            <v>5000</v>
          </cell>
          <cell r="F103">
            <v>5000</v>
          </cell>
          <cell r="G103">
            <v>4980</v>
          </cell>
          <cell r="H103">
            <v>0</v>
          </cell>
          <cell r="I103">
            <v>4993.3333329999996</v>
          </cell>
          <cell r="J103">
            <v>7632</v>
          </cell>
        </row>
        <row r="104">
          <cell r="C104" t="str">
            <v>Masonry NC I*</v>
          </cell>
          <cell r="D104">
            <v>123</v>
          </cell>
          <cell r="E104">
            <v>0</v>
          </cell>
          <cell r="F104">
            <v>0</v>
          </cell>
          <cell r="G104">
            <v>5830</v>
          </cell>
          <cell r="H104">
            <v>0</v>
          </cell>
          <cell r="I104">
            <v>5830</v>
          </cell>
          <cell r="J104">
            <v>7632</v>
          </cell>
        </row>
        <row r="105">
          <cell r="C105" t="str">
            <v>Masonry NC II</v>
          </cell>
          <cell r="D105">
            <v>258</v>
          </cell>
          <cell r="E105">
            <v>6000</v>
          </cell>
          <cell r="F105">
            <v>0</v>
          </cell>
          <cell r="G105">
            <v>8540</v>
          </cell>
          <cell r="H105">
            <v>6000</v>
          </cell>
          <cell r="I105">
            <v>6846.6666670000004</v>
          </cell>
          <cell r="J105">
            <v>10215</v>
          </cell>
        </row>
        <row r="106">
          <cell r="C106" t="str">
            <v>Masonry NC II*</v>
          </cell>
          <cell r="D106">
            <v>181</v>
          </cell>
          <cell r="E106">
            <v>0</v>
          </cell>
          <cell r="F106">
            <v>0</v>
          </cell>
          <cell r="G106">
            <v>6120</v>
          </cell>
          <cell r="H106">
            <v>0</v>
          </cell>
          <cell r="I106">
            <v>6120</v>
          </cell>
          <cell r="J106">
            <v>10215</v>
          </cell>
        </row>
        <row r="107">
          <cell r="C107" t="str">
            <v>Masonry NC III</v>
          </cell>
          <cell r="D107">
            <v>144</v>
          </cell>
          <cell r="E107">
            <v>8000</v>
          </cell>
          <cell r="F107">
            <v>0</v>
          </cell>
          <cell r="G107">
            <v>18060</v>
          </cell>
          <cell r="H107">
            <v>8000</v>
          </cell>
          <cell r="I107">
            <v>11353.333329999999</v>
          </cell>
          <cell r="J107">
            <v>0</v>
          </cell>
        </row>
        <row r="108">
          <cell r="C108" t="str">
            <v>Masonry NC III*</v>
          </cell>
          <cell r="D108">
            <v>364</v>
          </cell>
          <cell r="E108">
            <v>0</v>
          </cell>
          <cell r="F108">
            <v>0</v>
          </cell>
          <cell r="G108">
            <v>7110</v>
          </cell>
          <cell r="H108">
            <v>0</v>
          </cell>
          <cell r="I108">
            <v>7110</v>
          </cell>
          <cell r="J108">
            <v>0</v>
          </cell>
        </row>
        <row r="109">
          <cell r="C109" t="str">
            <v>Perform Multiple Plumbing Installation and Repair Maintenance Works (Leading to Plumbing NC II)</v>
          </cell>
          <cell r="D109">
            <v>168</v>
          </cell>
          <cell r="E109">
            <v>0</v>
          </cell>
          <cell r="F109">
            <v>7000</v>
          </cell>
          <cell r="G109" t="str">
            <v xml:space="preserve"> </v>
          </cell>
          <cell r="H109">
            <v>0</v>
          </cell>
          <cell r="I109">
            <v>7000</v>
          </cell>
          <cell r="J109">
            <v>0</v>
          </cell>
        </row>
        <row r="110">
          <cell r="C110" t="str">
            <v>Plaster Concrete/Masonry Surface (Leading to Masonry NC II)</v>
          </cell>
          <cell r="D110">
            <v>160</v>
          </cell>
          <cell r="E110">
            <v>0</v>
          </cell>
          <cell r="F110">
            <v>2500</v>
          </cell>
          <cell r="G110" t="str">
            <v xml:space="preserve"> </v>
          </cell>
          <cell r="H110">
            <v>0</v>
          </cell>
          <cell r="I110">
            <v>2500</v>
          </cell>
          <cell r="J110">
            <v>0</v>
          </cell>
        </row>
        <row r="111">
          <cell r="C111" t="str">
            <v>Plumbing NC I</v>
          </cell>
          <cell r="D111">
            <v>168</v>
          </cell>
          <cell r="E111">
            <v>7000</v>
          </cell>
          <cell r="F111">
            <v>7000</v>
          </cell>
          <cell r="G111">
            <v>7800</v>
          </cell>
          <cell r="H111">
            <v>0</v>
          </cell>
          <cell r="I111">
            <v>7266.6666670000004</v>
          </cell>
          <cell r="J111">
            <v>0</v>
          </cell>
        </row>
        <row r="112">
          <cell r="C112" t="str">
            <v>Plumbing NC II</v>
          </cell>
          <cell r="D112">
            <v>202</v>
          </cell>
          <cell r="E112">
            <v>7000</v>
          </cell>
          <cell r="F112">
            <v>0</v>
          </cell>
          <cell r="G112">
            <v>5770</v>
          </cell>
          <cell r="H112">
            <v>7000</v>
          </cell>
          <cell r="I112">
            <v>6590</v>
          </cell>
          <cell r="J112">
            <v>0</v>
          </cell>
        </row>
        <row r="113">
          <cell r="C113" t="str">
            <v>Plumbing NC III</v>
          </cell>
          <cell r="D113">
            <v>248</v>
          </cell>
          <cell r="E113">
            <v>8000</v>
          </cell>
          <cell r="F113">
            <v>0</v>
          </cell>
          <cell r="G113">
            <v>9280</v>
          </cell>
          <cell r="H113">
            <v>8000</v>
          </cell>
          <cell r="I113">
            <v>8426.6666669999995</v>
          </cell>
          <cell r="J113">
            <v>0</v>
          </cell>
        </row>
        <row r="114">
          <cell r="C114" t="str">
            <v>Pipefitting (Metallic) NC II*</v>
          </cell>
          <cell r="D114">
            <v>221</v>
          </cell>
          <cell r="E114">
            <v>0</v>
          </cell>
          <cell r="F114">
            <v>0</v>
          </cell>
          <cell r="G114">
            <v>11610</v>
          </cell>
          <cell r="H114">
            <v>0</v>
          </cell>
          <cell r="I114">
            <v>0</v>
          </cell>
          <cell r="J114">
            <v>0</v>
          </cell>
        </row>
        <row r="115">
          <cell r="C115" t="str">
            <v>Pipefitting NC II</v>
          </cell>
          <cell r="D115">
            <v>202</v>
          </cell>
          <cell r="E115">
            <v>0</v>
          </cell>
          <cell r="F115">
            <v>0</v>
          </cell>
          <cell r="G115">
            <v>10660</v>
          </cell>
          <cell r="H115">
            <v>0</v>
          </cell>
          <cell r="I115">
            <v>0</v>
          </cell>
          <cell r="J115">
            <v>0</v>
          </cell>
        </row>
        <row r="116">
          <cell r="C116" t="str">
            <v>Tile Setting NC II</v>
          </cell>
          <cell r="D116">
            <v>82</v>
          </cell>
          <cell r="E116">
            <v>6000</v>
          </cell>
          <cell r="F116">
            <v>6000</v>
          </cell>
          <cell r="G116">
            <v>3880</v>
          </cell>
          <cell r="H116">
            <v>6000</v>
          </cell>
          <cell r="I116">
            <v>5470</v>
          </cell>
          <cell r="J116">
            <v>10165</v>
          </cell>
        </row>
        <row r="117">
          <cell r="C117" t="str">
            <v>Tile Setting NC II*</v>
          </cell>
          <cell r="D117">
            <v>117</v>
          </cell>
          <cell r="E117">
            <v>6000</v>
          </cell>
          <cell r="F117">
            <v>6000</v>
          </cell>
          <cell r="G117">
            <v>5550</v>
          </cell>
          <cell r="H117">
            <v>6000</v>
          </cell>
          <cell r="I117">
            <v>5887.5</v>
          </cell>
          <cell r="J117">
            <v>7502</v>
          </cell>
        </row>
        <row r="118">
          <cell r="C118" t="str">
            <v>Scaffolding  Works  NC II (Supported Type Scaffold)*</v>
          </cell>
          <cell r="D118">
            <v>181</v>
          </cell>
          <cell r="E118">
            <v>0</v>
          </cell>
          <cell r="F118">
            <v>0</v>
          </cell>
          <cell r="G118">
            <v>6520</v>
          </cell>
          <cell r="H118">
            <v>0</v>
          </cell>
          <cell r="I118">
            <v>6520</v>
          </cell>
          <cell r="J118">
            <v>0</v>
          </cell>
        </row>
        <row r="119">
          <cell r="C119" t="str">
            <v>Scaffold Erection NC II</v>
          </cell>
          <cell r="D119">
            <v>162</v>
          </cell>
          <cell r="E119">
            <v>0</v>
          </cell>
          <cell r="F119">
            <v>0</v>
          </cell>
          <cell r="G119">
            <v>2950</v>
          </cell>
          <cell r="H119">
            <v>0</v>
          </cell>
          <cell r="I119">
            <v>2950</v>
          </cell>
          <cell r="J119">
            <v>0</v>
          </cell>
        </row>
        <row r="120">
          <cell r="C120" t="str">
            <v>Heavy Equipment Operation (Bulldozer) NC II</v>
          </cell>
          <cell r="D120">
            <v>156</v>
          </cell>
          <cell r="E120">
            <v>15000</v>
          </cell>
          <cell r="F120">
            <v>0</v>
          </cell>
          <cell r="G120">
            <v>16380</v>
          </cell>
          <cell r="H120">
            <v>15000</v>
          </cell>
          <cell r="I120">
            <v>15460</v>
          </cell>
          <cell r="J120">
            <v>0</v>
          </cell>
        </row>
        <row r="121">
          <cell r="C121" t="str">
            <v>HEO (Backhoe Loader) NC II</v>
          </cell>
          <cell r="D121">
            <v>122</v>
          </cell>
          <cell r="E121">
            <v>15000</v>
          </cell>
          <cell r="F121">
            <v>0</v>
          </cell>
          <cell r="G121">
            <v>13200</v>
          </cell>
          <cell r="H121">
            <v>15000</v>
          </cell>
          <cell r="I121">
            <v>14400</v>
          </cell>
          <cell r="J121">
            <v>14308</v>
          </cell>
        </row>
        <row r="122">
          <cell r="C122" t="str">
            <v>HEO (Bulldozer) NC II</v>
          </cell>
          <cell r="D122">
            <v>156</v>
          </cell>
          <cell r="E122">
            <v>15000</v>
          </cell>
          <cell r="F122">
            <v>0</v>
          </cell>
          <cell r="G122" t="str">
            <v xml:space="preserve"> </v>
          </cell>
          <cell r="H122">
            <v>15000</v>
          </cell>
          <cell r="I122">
            <v>15000</v>
          </cell>
          <cell r="J122">
            <v>46619</v>
          </cell>
        </row>
        <row r="123">
          <cell r="C123" t="str">
            <v>HEO (Forklift) NC II</v>
          </cell>
          <cell r="D123">
            <v>156</v>
          </cell>
          <cell r="E123">
            <v>10000</v>
          </cell>
          <cell r="F123">
            <v>0</v>
          </cell>
          <cell r="G123">
            <v>9000</v>
          </cell>
          <cell r="H123">
            <v>10000</v>
          </cell>
          <cell r="I123">
            <v>9666.6666669999995</v>
          </cell>
          <cell r="J123">
            <v>39109</v>
          </cell>
        </row>
        <row r="124">
          <cell r="C124" t="str">
            <v>HEO (Hydraulic Excavator) NC II</v>
          </cell>
          <cell r="D124">
            <v>156</v>
          </cell>
          <cell r="E124">
            <v>15000</v>
          </cell>
          <cell r="F124">
            <v>0</v>
          </cell>
          <cell r="G124">
            <v>16380</v>
          </cell>
          <cell r="H124">
            <v>15000</v>
          </cell>
          <cell r="I124">
            <v>15460</v>
          </cell>
          <cell r="J124">
            <v>0</v>
          </cell>
        </row>
        <row r="125">
          <cell r="C125" t="str">
            <v>HEO (Motor Grader) NC II</v>
          </cell>
          <cell r="D125">
            <v>156</v>
          </cell>
          <cell r="E125">
            <v>15000</v>
          </cell>
          <cell r="F125">
            <v>0</v>
          </cell>
          <cell r="G125">
            <v>16380</v>
          </cell>
          <cell r="H125">
            <v>15000</v>
          </cell>
          <cell r="I125">
            <v>15460</v>
          </cell>
          <cell r="J125">
            <v>0</v>
          </cell>
        </row>
        <row r="126">
          <cell r="C126" t="str">
            <v>HEO (Rigid On-Highway Dump Truck) NC II</v>
          </cell>
          <cell r="D126">
            <v>122</v>
          </cell>
          <cell r="E126">
            <v>10000</v>
          </cell>
          <cell r="F126">
            <v>0</v>
          </cell>
          <cell r="G126">
            <v>12600</v>
          </cell>
          <cell r="H126">
            <v>10000</v>
          </cell>
          <cell r="I126">
            <v>10866.666670000001</v>
          </cell>
          <cell r="J126">
            <v>0</v>
          </cell>
        </row>
        <row r="127">
          <cell r="C127" t="str">
            <v>HEO (Wheel Loader) NC II</v>
          </cell>
          <cell r="D127">
            <v>156</v>
          </cell>
          <cell r="E127">
            <v>15000</v>
          </cell>
          <cell r="F127">
            <v>0</v>
          </cell>
          <cell r="G127">
            <v>16380</v>
          </cell>
          <cell r="H127">
            <v>15000</v>
          </cell>
          <cell r="I127">
            <v>15460</v>
          </cell>
          <cell r="J127">
            <v>49729</v>
          </cell>
        </row>
        <row r="128">
          <cell r="C128" t="str">
            <v>Carpentry NC II</v>
          </cell>
          <cell r="D128">
            <v>162</v>
          </cell>
          <cell r="E128">
            <v>7000</v>
          </cell>
          <cell r="F128">
            <v>7000</v>
          </cell>
          <cell r="G128">
            <v>6130</v>
          </cell>
          <cell r="H128">
            <v>7000</v>
          </cell>
          <cell r="I128">
            <v>6782.5</v>
          </cell>
          <cell r="J128">
            <v>15642</v>
          </cell>
        </row>
        <row r="129">
          <cell r="C129" t="str">
            <v>Carpentry NC II*</v>
          </cell>
          <cell r="D129">
            <v>301</v>
          </cell>
          <cell r="E129">
            <v>0</v>
          </cell>
          <cell r="F129">
            <v>0</v>
          </cell>
          <cell r="G129">
            <v>11550</v>
          </cell>
          <cell r="H129">
            <v>0</v>
          </cell>
          <cell r="I129">
            <v>11550</v>
          </cell>
          <cell r="J129">
            <v>0</v>
          </cell>
        </row>
        <row r="130">
          <cell r="C130" t="str">
            <v>Heavy Equipment Servicing (Mechanical) NC II</v>
          </cell>
          <cell r="D130">
            <v>362</v>
          </cell>
          <cell r="E130">
            <v>10000</v>
          </cell>
          <cell r="F130">
            <v>0</v>
          </cell>
          <cell r="G130">
            <v>15180</v>
          </cell>
          <cell r="H130">
            <v>10000</v>
          </cell>
          <cell r="I130">
            <v>11726.666670000001</v>
          </cell>
          <cell r="J130">
            <v>12700</v>
          </cell>
        </row>
        <row r="131">
          <cell r="C131" t="str">
            <v>HEO (Road Roller) NC II</v>
          </cell>
          <cell r="D131">
            <v>162</v>
          </cell>
          <cell r="E131">
            <v>10000</v>
          </cell>
          <cell r="F131">
            <v>0</v>
          </cell>
          <cell r="G131">
            <v>10110</v>
          </cell>
          <cell r="H131">
            <v>10000</v>
          </cell>
          <cell r="I131">
            <v>10036.666670000001</v>
          </cell>
          <cell r="J131">
            <v>15941</v>
          </cell>
        </row>
        <row r="132">
          <cell r="C132" t="str">
            <v>PV System Design NC III</v>
          </cell>
          <cell r="D132">
            <v>148</v>
          </cell>
          <cell r="E132">
            <v>7000</v>
          </cell>
          <cell r="F132">
            <v>0</v>
          </cell>
          <cell r="G132">
            <v>7530</v>
          </cell>
          <cell r="H132">
            <v>7000</v>
          </cell>
          <cell r="I132">
            <v>7176.6666670000004</v>
          </cell>
          <cell r="J132">
            <v>0</v>
          </cell>
        </row>
        <row r="133">
          <cell r="C133" t="str">
            <v>PV Systems Installation NC II</v>
          </cell>
          <cell r="D133">
            <v>284</v>
          </cell>
          <cell r="E133">
            <v>7000</v>
          </cell>
          <cell r="F133">
            <v>0</v>
          </cell>
          <cell r="G133">
            <v>8140</v>
          </cell>
          <cell r="H133">
            <v>7000</v>
          </cell>
          <cell r="I133">
            <v>7380</v>
          </cell>
          <cell r="J133">
            <v>0</v>
          </cell>
        </row>
        <row r="134">
          <cell r="C134" t="str">
            <v>PV Systems Servicing NC III</v>
          </cell>
          <cell r="D134">
            <v>158</v>
          </cell>
          <cell r="E134">
            <v>9000</v>
          </cell>
          <cell r="F134">
            <v>0</v>
          </cell>
          <cell r="G134">
            <v>13620</v>
          </cell>
          <cell r="H134">
            <v>9000</v>
          </cell>
          <cell r="I134">
            <v>10540</v>
          </cell>
          <cell r="J134">
            <v>0</v>
          </cell>
        </row>
        <row r="135">
          <cell r="C135" t="str">
            <v>HEO (Crawler Crane) NC II</v>
          </cell>
          <cell r="D135">
            <v>156</v>
          </cell>
          <cell r="E135">
            <v>15000</v>
          </cell>
          <cell r="F135">
            <v>0</v>
          </cell>
          <cell r="G135">
            <v>11990</v>
          </cell>
          <cell r="H135">
            <v>15000</v>
          </cell>
          <cell r="I135">
            <v>13996.666670000001</v>
          </cell>
          <cell r="J135">
            <v>0</v>
          </cell>
        </row>
        <row r="136">
          <cell r="C136" t="str">
            <v>Security Services NC I</v>
          </cell>
          <cell r="D136">
            <v>170</v>
          </cell>
          <cell r="E136">
            <v>5000</v>
          </cell>
          <cell r="F136">
            <v>0</v>
          </cell>
          <cell r="G136">
            <v>5860</v>
          </cell>
          <cell r="H136">
            <v>0</v>
          </cell>
          <cell r="I136">
            <v>5430</v>
          </cell>
          <cell r="J136">
            <v>0</v>
          </cell>
        </row>
        <row r="137">
          <cell r="C137" t="str">
            <v>Beauty Care Services (Nail Care) NC III</v>
          </cell>
          <cell r="D137">
            <v>198</v>
          </cell>
          <cell r="E137">
            <v>6000</v>
          </cell>
          <cell r="F137">
            <v>0</v>
          </cell>
          <cell r="G137">
            <v>5440</v>
          </cell>
          <cell r="H137">
            <v>6000</v>
          </cell>
          <cell r="I137">
            <v>5813.3333329999996</v>
          </cell>
          <cell r="J137">
            <v>0</v>
          </cell>
        </row>
        <row r="138">
          <cell r="C138" t="str">
            <v>Beauty Care NC II</v>
          </cell>
          <cell r="D138">
            <v>1098</v>
          </cell>
          <cell r="E138">
            <v>5000</v>
          </cell>
          <cell r="F138">
            <v>0</v>
          </cell>
          <cell r="G138">
            <v>28410</v>
          </cell>
          <cell r="H138">
            <v>5000</v>
          </cell>
          <cell r="I138">
            <v>12803.333329999999</v>
          </cell>
          <cell r="J138">
            <v>12152</v>
          </cell>
        </row>
        <row r="139">
          <cell r="C139" t="str">
            <v>Beauty Care (Skin Care) Services NC II*</v>
          </cell>
          <cell r="D139">
            <v>277</v>
          </cell>
          <cell r="E139">
            <v>0</v>
          </cell>
          <cell r="F139">
            <v>0</v>
          </cell>
          <cell r="G139">
            <v>7720</v>
          </cell>
          <cell r="H139">
            <v>0</v>
          </cell>
          <cell r="I139">
            <v>7720</v>
          </cell>
          <cell r="J139">
            <v>0</v>
          </cell>
        </row>
        <row r="140">
          <cell r="C140" t="str">
            <v>Beauty Care NC III</v>
          </cell>
          <cell r="D140">
            <v>398</v>
          </cell>
          <cell r="E140">
            <v>6000</v>
          </cell>
          <cell r="F140">
            <v>0</v>
          </cell>
          <cell r="G140">
            <v>11030</v>
          </cell>
          <cell r="H140">
            <v>6000</v>
          </cell>
          <cell r="I140">
            <v>7676.6666670000004</v>
          </cell>
          <cell r="J140">
            <v>0</v>
          </cell>
        </row>
        <row r="141">
          <cell r="C141" t="str">
            <v>Beauty Care Services (Nail Care) NC II</v>
          </cell>
          <cell r="D141">
            <v>216</v>
          </cell>
          <cell r="E141">
            <v>5000</v>
          </cell>
          <cell r="F141">
            <v>5000</v>
          </cell>
          <cell r="G141">
            <v>7320</v>
          </cell>
          <cell r="H141">
            <v>5000</v>
          </cell>
          <cell r="I141">
            <v>5580</v>
          </cell>
          <cell r="J141">
            <v>0</v>
          </cell>
        </row>
        <row r="142">
          <cell r="C142" t="str">
            <v>Hilot (Wellness Massage) NC II</v>
          </cell>
          <cell r="D142">
            <v>120</v>
          </cell>
          <cell r="E142">
            <v>5000</v>
          </cell>
          <cell r="F142">
            <v>5000</v>
          </cell>
          <cell r="G142">
            <v>4760</v>
          </cell>
          <cell r="H142">
            <v>5000</v>
          </cell>
          <cell r="I142">
            <v>4940</v>
          </cell>
          <cell r="J142">
            <v>6449</v>
          </cell>
        </row>
        <row r="143">
          <cell r="C143" t="str">
            <v>Massage Therapy NC II</v>
          </cell>
          <cell r="D143">
            <v>700</v>
          </cell>
          <cell r="E143">
            <v>7000</v>
          </cell>
          <cell r="F143">
            <v>7000</v>
          </cell>
          <cell r="G143">
            <v>39950</v>
          </cell>
          <cell r="H143">
            <v>7000</v>
          </cell>
          <cell r="I143">
            <v>15237.5</v>
          </cell>
          <cell r="J143">
            <v>8126</v>
          </cell>
        </row>
        <row r="144">
          <cell r="C144" t="str">
            <v>Perform Body Massage (Leading to Beauty Care NC II)</v>
          </cell>
          <cell r="D144">
            <v>200</v>
          </cell>
          <cell r="E144">
            <v>0</v>
          </cell>
          <cell r="F144">
            <v>2000</v>
          </cell>
          <cell r="G144" t="str">
            <v xml:space="preserve"> </v>
          </cell>
          <cell r="H144">
            <v>0</v>
          </cell>
          <cell r="I144">
            <v>2000</v>
          </cell>
          <cell r="J144">
            <v>0</v>
          </cell>
        </row>
        <row r="145">
          <cell r="C145" t="str">
            <v>Perform Body Scrub (Leading to Beauty Care NC II)</v>
          </cell>
          <cell r="D145">
            <v>224</v>
          </cell>
          <cell r="E145">
            <v>0</v>
          </cell>
          <cell r="F145">
            <v>2000</v>
          </cell>
          <cell r="G145" t="str">
            <v xml:space="preserve"> </v>
          </cell>
          <cell r="H145">
            <v>0</v>
          </cell>
          <cell r="I145">
            <v>2000</v>
          </cell>
          <cell r="J145">
            <v>0</v>
          </cell>
        </row>
        <row r="146">
          <cell r="C146" t="str">
            <v>Perform Facial Make-up (Leading to Beauty Care NC II)</v>
          </cell>
          <cell r="D146">
            <v>480</v>
          </cell>
          <cell r="E146">
            <v>0</v>
          </cell>
          <cell r="F146">
            <v>5000</v>
          </cell>
          <cell r="G146" t="str">
            <v xml:space="preserve"> </v>
          </cell>
          <cell r="H146">
            <v>0</v>
          </cell>
          <cell r="I146">
            <v>5000</v>
          </cell>
          <cell r="J146">
            <v>0</v>
          </cell>
        </row>
        <row r="147">
          <cell r="C147" t="str">
            <v>Perform Facial Treatment (Leading to Beauty Care NC II)</v>
          </cell>
          <cell r="D147">
            <v>118</v>
          </cell>
          <cell r="E147">
            <v>0</v>
          </cell>
          <cell r="F147">
            <v>3500</v>
          </cell>
          <cell r="G147" t="str">
            <v xml:space="preserve"> </v>
          </cell>
          <cell r="H147">
            <v>0</v>
          </cell>
          <cell r="I147">
            <v>3500</v>
          </cell>
          <cell r="J147">
            <v>0</v>
          </cell>
        </row>
        <row r="148">
          <cell r="C148" t="str">
            <v>Perform Foot Spa [Leading to Beauty Care NC II/Beauty Care Services (Nail Care) NC II]</v>
          </cell>
          <cell r="D148">
            <v>292</v>
          </cell>
          <cell r="E148">
            <v>0</v>
          </cell>
          <cell r="F148">
            <v>10000</v>
          </cell>
          <cell r="G148" t="str">
            <v xml:space="preserve"> </v>
          </cell>
          <cell r="H148">
            <v>0</v>
          </cell>
          <cell r="I148">
            <v>10000</v>
          </cell>
          <cell r="J148">
            <v>0</v>
          </cell>
        </row>
        <row r="149">
          <cell r="C149" t="str">
            <v>Perform Hair Coloring/Bleaching Services (Leading to Hairdressing NC II)</v>
          </cell>
          <cell r="D149">
            <v>80</v>
          </cell>
          <cell r="E149">
            <v>0</v>
          </cell>
          <cell r="F149">
            <v>1000</v>
          </cell>
          <cell r="G149" t="str">
            <v xml:space="preserve"> </v>
          </cell>
          <cell r="H149">
            <v>0</v>
          </cell>
          <cell r="I149">
            <v>1000</v>
          </cell>
          <cell r="J149">
            <v>0</v>
          </cell>
        </row>
        <row r="150">
          <cell r="C150" t="str">
            <v>Perform Hair Cutting Services (Leading to Hairdressing NC II)</v>
          </cell>
          <cell r="D150">
            <v>96</v>
          </cell>
          <cell r="E150">
            <v>0</v>
          </cell>
          <cell r="F150">
            <v>1000</v>
          </cell>
          <cell r="G150" t="str">
            <v xml:space="preserve"> </v>
          </cell>
          <cell r="H150">
            <v>0</v>
          </cell>
          <cell r="I150">
            <v>1000</v>
          </cell>
          <cell r="J150">
            <v>0</v>
          </cell>
        </row>
        <row r="151">
          <cell r="C151" t="str">
            <v>Perform Hair Perming/Straightening (Leading to Hairdressing NC II)</v>
          </cell>
          <cell r="D151">
            <v>96</v>
          </cell>
          <cell r="E151">
            <v>0</v>
          </cell>
          <cell r="F151">
            <v>1000</v>
          </cell>
          <cell r="G151" t="str">
            <v xml:space="preserve"> </v>
          </cell>
          <cell r="H151">
            <v>0</v>
          </cell>
          <cell r="I151">
            <v>1000</v>
          </cell>
          <cell r="J151">
            <v>0</v>
          </cell>
        </row>
        <row r="152">
          <cell r="C152" t="str">
            <v>Perform Hand Spa [Leading to Beauty Care NC II/Beauty Care Services (Nail Care) NC II]</v>
          </cell>
          <cell r="D152">
            <v>240</v>
          </cell>
          <cell r="E152">
            <v>0</v>
          </cell>
          <cell r="F152">
            <v>2000</v>
          </cell>
          <cell r="G152" t="str">
            <v xml:space="preserve"> </v>
          </cell>
          <cell r="H152">
            <v>0</v>
          </cell>
          <cell r="I152">
            <v>2000</v>
          </cell>
          <cell r="J152">
            <v>0</v>
          </cell>
        </row>
        <row r="153">
          <cell r="C153" t="str">
            <v>Perform Manicure and Pedicure [Leading to Beauty Care NC II/Beauty Care Services (Nail Care) NC II]</v>
          </cell>
          <cell r="D153">
            <v>160</v>
          </cell>
          <cell r="E153">
            <v>0</v>
          </cell>
          <cell r="F153">
            <v>2000</v>
          </cell>
          <cell r="G153" t="str">
            <v xml:space="preserve"> </v>
          </cell>
          <cell r="H153">
            <v>0</v>
          </cell>
          <cell r="I153">
            <v>2000</v>
          </cell>
          <cell r="J153">
            <v>0</v>
          </cell>
        </row>
        <row r="154">
          <cell r="C154" t="str">
            <v>Barbering NC II</v>
          </cell>
          <cell r="D154">
            <v>656</v>
          </cell>
          <cell r="E154">
            <v>19840.7</v>
          </cell>
          <cell r="F154">
            <v>0</v>
          </cell>
          <cell r="G154">
            <v>18120</v>
          </cell>
          <cell r="H154">
            <v>0</v>
          </cell>
          <cell r="I154">
            <v>18980.349999999999</v>
          </cell>
          <cell r="J154">
            <v>18464.43</v>
          </cell>
        </row>
        <row r="155">
          <cell r="C155" t="str">
            <v>Barangay Health Services NC II</v>
          </cell>
          <cell r="D155">
            <v>560</v>
          </cell>
          <cell r="E155">
            <v>5000</v>
          </cell>
          <cell r="F155">
            <v>0</v>
          </cell>
          <cell r="G155">
            <v>8430</v>
          </cell>
          <cell r="H155">
            <v>5000</v>
          </cell>
          <cell r="I155">
            <v>6143.3333329999996</v>
          </cell>
          <cell r="J155">
            <v>15421</v>
          </cell>
        </row>
        <row r="156">
          <cell r="C156" t="str">
            <v>Barangay Health Services NC II*</v>
          </cell>
          <cell r="D156">
            <v>463</v>
          </cell>
          <cell r="E156">
            <v>0</v>
          </cell>
          <cell r="F156">
            <v>0</v>
          </cell>
          <cell r="G156">
            <v>6980</v>
          </cell>
          <cell r="H156">
            <v>0</v>
          </cell>
          <cell r="I156">
            <v>6980</v>
          </cell>
          <cell r="J156">
            <v>0</v>
          </cell>
        </row>
        <row r="157">
          <cell r="C157" t="str">
            <v>Caregiving NC II</v>
          </cell>
          <cell r="D157">
            <v>786</v>
          </cell>
          <cell r="E157">
            <v>18000</v>
          </cell>
          <cell r="F157">
            <v>0</v>
          </cell>
          <cell r="G157">
            <v>17890</v>
          </cell>
          <cell r="H157">
            <v>18000</v>
          </cell>
          <cell r="I157">
            <v>17963.333330000001</v>
          </cell>
          <cell r="J157">
            <v>22970</v>
          </cell>
        </row>
        <row r="158">
          <cell r="C158" t="str">
            <v>Health Care Services NC II</v>
          </cell>
          <cell r="D158">
            <v>996</v>
          </cell>
          <cell r="E158">
            <v>5000</v>
          </cell>
          <cell r="F158">
            <v>0</v>
          </cell>
          <cell r="G158">
            <v>37730</v>
          </cell>
          <cell r="H158">
            <v>5000</v>
          </cell>
          <cell r="I158">
            <v>15910</v>
          </cell>
          <cell r="J158">
            <v>29718</v>
          </cell>
        </row>
        <row r="159">
          <cell r="C159" t="str">
            <v>English Language (Computer-based English Proficiency, English Proficiency for Customer Service Workers)</v>
          </cell>
          <cell r="D159">
            <v>100</v>
          </cell>
          <cell r="E159">
            <v>0</v>
          </cell>
          <cell r="F159">
            <v>0</v>
          </cell>
          <cell r="G159" t="str">
            <v xml:space="preserve"> </v>
          </cell>
          <cell r="H159">
            <v>0</v>
          </cell>
          <cell r="I159" t="str">
            <v/>
          </cell>
          <cell r="J159">
            <v>9311</v>
          </cell>
        </row>
        <row r="160">
          <cell r="C160" t="str">
            <v>English Language and other English NTRs</v>
          </cell>
          <cell r="D160">
            <v>100</v>
          </cell>
          <cell r="E160">
            <v>4052.23</v>
          </cell>
          <cell r="F160">
            <v>0</v>
          </cell>
          <cell r="G160" t="str">
            <v xml:space="preserve"> </v>
          </cell>
          <cell r="H160">
            <v>0</v>
          </cell>
          <cell r="I160">
            <v>4052.23</v>
          </cell>
          <cell r="J160">
            <v>7031</v>
          </cell>
        </row>
        <row r="161">
          <cell r="C161" t="str">
            <v>Hairdressing NC II</v>
          </cell>
          <cell r="D161">
            <v>656</v>
          </cell>
          <cell r="E161">
            <v>5000</v>
          </cell>
          <cell r="F161">
            <v>5000</v>
          </cell>
          <cell r="G161">
            <v>13000</v>
          </cell>
          <cell r="H161">
            <v>5000</v>
          </cell>
          <cell r="I161">
            <v>7000</v>
          </cell>
          <cell r="J161">
            <v>13577</v>
          </cell>
        </row>
        <row r="162">
          <cell r="C162" t="str">
            <v>Spanish Language for Different Vocations</v>
          </cell>
          <cell r="D162">
            <v>100</v>
          </cell>
          <cell r="E162">
            <v>4052.23</v>
          </cell>
          <cell r="F162">
            <v>0</v>
          </cell>
          <cell r="G162" t="str">
            <v xml:space="preserve"> </v>
          </cell>
          <cell r="H162">
            <v>0</v>
          </cell>
          <cell r="I162">
            <v>4052.23</v>
          </cell>
          <cell r="J162">
            <v>0</v>
          </cell>
        </row>
        <row r="163">
          <cell r="C163" t="str">
            <v>Japanese Language and Culture (150 hours)</v>
          </cell>
          <cell r="D163">
            <v>150</v>
          </cell>
          <cell r="E163">
            <v>5922.49</v>
          </cell>
          <cell r="F163">
            <v>0</v>
          </cell>
          <cell r="G163" t="str">
            <v xml:space="preserve"> </v>
          </cell>
          <cell r="H163">
            <v>0</v>
          </cell>
          <cell r="I163">
            <v>5922.49</v>
          </cell>
          <cell r="J163">
            <v>7525</v>
          </cell>
        </row>
        <row r="164">
          <cell r="C164" t="str">
            <v>Japanese Language and Culture (300 Hours</v>
          </cell>
          <cell r="D164">
            <v>300</v>
          </cell>
          <cell r="E164">
            <v>0</v>
          </cell>
          <cell r="F164">
            <v>0</v>
          </cell>
          <cell r="G164" t="str">
            <v xml:space="preserve"> </v>
          </cell>
          <cell r="H164">
            <v>0</v>
          </cell>
          <cell r="I164" t="str">
            <v/>
          </cell>
          <cell r="J164">
            <v>14816</v>
          </cell>
        </row>
        <row r="165">
          <cell r="C165" t="str">
            <v>Korean Language and Culture</v>
          </cell>
          <cell r="D165">
            <v>100</v>
          </cell>
          <cell r="E165">
            <v>4052.23</v>
          </cell>
          <cell r="F165">
            <v>0</v>
          </cell>
          <cell r="G165" t="str">
            <v xml:space="preserve"> </v>
          </cell>
          <cell r="H165">
            <v>0</v>
          </cell>
          <cell r="I165">
            <v>4052.23</v>
          </cell>
          <cell r="J165">
            <v>4250</v>
          </cell>
        </row>
        <row r="166">
          <cell r="C166" t="str">
            <v>Security Services NC II</v>
          </cell>
          <cell r="D166">
            <v>223</v>
          </cell>
          <cell r="E166">
            <v>5000</v>
          </cell>
          <cell r="F166">
            <v>0</v>
          </cell>
          <cell r="G166">
            <v>4120</v>
          </cell>
          <cell r="H166">
            <v>5000</v>
          </cell>
          <cell r="I166">
            <v>4706.6666670000004</v>
          </cell>
          <cell r="J166">
            <v>0</v>
          </cell>
        </row>
        <row r="167">
          <cell r="C167" t="str">
            <v>German Language and Culture</v>
          </cell>
          <cell r="D167">
            <v>100</v>
          </cell>
          <cell r="E167">
            <v>4052.23</v>
          </cell>
          <cell r="F167">
            <v>0</v>
          </cell>
          <cell r="G167" t="str">
            <v xml:space="preserve"> </v>
          </cell>
          <cell r="H167">
            <v>0</v>
          </cell>
          <cell r="I167">
            <v>4052.23</v>
          </cell>
          <cell r="J167">
            <v>0</v>
          </cell>
        </row>
        <row r="168">
          <cell r="C168" t="str">
            <v>Domestic Work NC II</v>
          </cell>
          <cell r="D168">
            <v>218</v>
          </cell>
          <cell r="E168">
            <v>5000</v>
          </cell>
          <cell r="F168">
            <v>0</v>
          </cell>
          <cell r="G168">
            <v>20260</v>
          </cell>
          <cell r="H168">
            <v>5000</v>
          </cell>
          <cell r="I168">
            <v>10086.666670000001</v>
          </cell>
          <cell r="J168">
            <v>10138</v>
          </cell>
        </row>
        <row r="169">
          <cell r="C169" t="str">
            <v>Italian Language and Culture</v>
          </cell>
          <cell r="D169">
            <v>100</v>
          </cell>
          <cell r="E169">
            <v>4052.23</v>
          </cell>
          <cell r="F169">
            <v>0</v>
          </cell>
          <cell r="G169" t="str">
            <v xml:space="preserve"> </v>
          </cell>
          <cell r="H169">
            <v>0</v>
          </cell>
          <cell r="I169">
            <v>4052.23</v>
          </cell>
          <cell r="J169">
            <v>0</v>
          </cell>
        </row>
        <row r="170">
          <cell r="C170" t="str">
            <v>RAC Servicing (PACU-CRE) NC III</v>
          </cell>
          <cell r="D170">
            <v>226</v>
          </cell>
          <cell r="E170">
            <v>10000</v>
          </cell>
          <cell r="F170">
            <v>0</v>
          </cell>
          <cell r="G170">
            <v>9040</v>
          </cell>
          <cell r="H170">
            <v>10000</v>
          </cell>
          <cell r="I170">
            <v>9680</v>
          </cell>
          <cell r="J170">
            <v>16557</v>
          </cell>
        </row>
        <row r="171">
          <cell r="C171" t="str">
            <v>Transport RAC Servicing NC II</v>
          </cell>
          <cell r="D171">
            <v>212</v>
          </cell>
          <cell r="E171">
            <v>10000</v>
          </cell>
          <cell r="F171">
            <v>0</v>
          </cell>
          <cell r="G171">
            <v>12690</v>
          </cell>
          <cell r="H171">
            <v>10000</v>
          </cell>
          <cell r="I171">
            <v>10896.666670000001</v>
          </cell>
          <cell r="J171">
            <v>11841</v>
          </cell>
        </row>
        <row r="172">
          <cell r="C172" t="str">
            <v>RAC Servicing (DomRAC) NC II</v>
          </cell>
          <cell r="D172">
            <v>480</v>
          </cell>
          <cell r="E172">
            <v>10000</v>
          </cell>
          <cell r="F172">
            <v>0</v>
          </cell>
          <cell r="G172">
            <v>11710</v>
          </cell>
          <cell r="H172">
            <v>10000</v>
          </cell>
          <cell r="I172">
            <v>10570</v>
          </cell>
          <cell r="J172">
            <v>13314</v>
          </cell>
        </row>
        <row r="173">
          <cell r="C173" t="str">
            <v>Programming (.Net Technology) NC III</v>
          </cell>
          <cell r="D173">
            <v>240</v>
          </cell>
          <cell r="E173">
            <v>30000</v>
          </cell>
          <cell r="F173">
            <v>0</v>
          </cell>
          <cell r="G173">
            <v>17440</v>
          </cell>
          <cell r="H173">
            <v>30000</v>
          </cell>
          <cell r="I173">
            <v>25813.333330000001</v>
          </cell>
          <cell r="J173">
            <v>0</v>
          </cell>
        </row>
        <row r="174">
          <cell r="C174" t="str">
            <v>Programming (JAVA) NC III</v>
          </cell>
          <cell r="D174">
            <v>240</v>
          </cell>
          <cell r="E174">
            <v>30000</v>
          </cell>
          <cell r="F174">
            <v>0</v>
          </cell>
          <cell r="G174">
            <v>7580</v>
          </cell>
          <cell r="H174">
            <v>30000</v>
          </cell>
          <cell r="I174">
            <v>22526.666669999999</v>
          </cell>
          <cell r="J174">
            <v>0</v>
          </cell>
        </row>
        <row r="175">
          <cell r="C175" t="str">
            <v>Programming (Oracle Database) NC III</v>
          </cell>
          <cell r="D175">
            <v>160</v>
          </cell>
          <cell r="E175">
            <v>30000</v>
          </cell>
          <cell r="F175">
            <v>0</v>
          </cell>
          <cell r="G175">
            <v>7580</v>
          </cell>
          <cell r="H175">
            <v>30000</v>
          </cell>
          <cell r="I175">
            <v>22526.666669999999</v>
          </cell>
          <cell r="J175">
            <v>0</v>
          </cell>
        </row>
        <row r="176">
          <cell r="C176" t="str">
            <v>3D Animation NC III</v>
          </cell>
          <cell r="D176">
            <v>1040</v>
          </cell>
          <cell r="E176">
            <v>35000</v>
          </cell>
          <cell r="F176">
            <v>0</v>
          </cell>
          <cell r="G176">
            <v>31820</v>
          </cell>
          <cell r="H176">
            <v>35000</v>
          </cell>
          <cell r="I176">
            <v>33940</v>
          </cell>
          <cell r="J176">
            <v>36195</v>
          </cell>
        </row>
        <row r="177">
          <cell r="C177" t="str">
            <v>3D Animation NC III*</v>
          </cell>
          <cell r="D177">
            <v>1100</v>
          </cell>
          <cell r="E177">
            <v>0</v>
          </cell>
          <cell r="F177">
            <v>0</v>
          </cell>
          <cell r="G177">
            <v>41790</v>
          </cell>
          <cell r="H177">
            <v>0</v>
          </cell>
          <cell r="I177">
            <v>41790</v>
          </cell>
          <cell r="J177">
            <v>0</v>
          </cell>
        </row>
        <row r="178">
          <cell r="C178" t="str">
            <v>Animation NC II</v>
          </cell>
          <cell r="D178">
            <v>516</v>
          </cell>
          <cell r="E178">
            <v>15000</v>
          </cell>
          <cell r="F178">
            <v>0</v>
          </cell>
          <cell r="G178">
            <v>26210</v>
          </cell>
          <cell r="H178">
            <v>15000</v>
          </cell>
          <cell r="I178">
            <v>18736.666669999999</v>
          </cell>
          <cell r="J178">
            <v>17189</v>
          </cell>
        </row>
        <row r="179">
          <cell r="C179" t="str">
            <v>Animation NC II*</v>
          </cell>
          <cell r="D179">
            <v>616</v>
          </cell>
          <cell r="E179">
            <v>0</v>
          </cell>
          <cell r="F179">
            <v>0</v>
          </cell>
          <cell r="G179">
            <v>31380</v>
          </cell>
          <cell r="H179">
            <v>0</v>
          </cell>
          <cell r="I179">
            <v>31380</v>
          </cell>
          <cell r="J179">
            <v>0</v>
          </cell>
        </row>
        <row r="180">
          <cell r="C180" t="str">
            <v>Contact Center Services NC II</v>
          </cell>
          <cell r="D180">
            <v>144</v>
          </cell>
          <cell r="E180">
            <v>6000</v>
          </cell>
          <cell r="F180">
            <v>0</v>
          </cell>
          <cell r="G180">
            <v>4410</v>
          </cell>
          <cell r="H180">
            <v>6000</v>
          </cell>
          <cell r="I180">
            <v>5470</v>
          </cell>
          <cell r="J180">
            <v>6430</v>
          </cell>
        </row>
        <row r="181">
          <cell r="C181" t="str">
            <v>Creative Web Design</v>
          </cell>
          <cell r="D181">
            <v>102</v>
          </cell>
          <cell r="E181">
            <v>30000</v>
          </cell>
          <cell r="F181">
            <v>0</v>
          </cell>
          <cell r="G181" t="str">
            <v xml:space="preserve"> </v>
          </cell>
          <cell r="H181">
            <v>30000</v>
          </cell>
          <cell r="I181">
            <v>30000</v>
          </cell>
          <cell r="J181">
            <v>3932</v>
          </cell>
        </row>
        <row r="182">
          <cell r="C182" t="str">
            <v>Visual Graphic Design NC III</v>
          </cell>
          <cell r="D182">
            <v>487</v>
          </cell>
          <cell r="E182">
            <v>10000</v>
          </cell>
          <cell r="F182">
            <v>0</v>
          </cell>
          <cell r="G182">
            <v>8940</v>
          </cell>
          <cell r="H182">
            <v>10000</v>
          </cell>
          <cell r="I182">
            <v>9646.6666669999995</v>
          </cell>
          <cell r="J182">
            <v>17203</v>
          </cell>
        </row>
        <row r="183">
          <cell r="C183" t="str">
            <v>Visual Graphic Design NC III*</v>
          </cell>
          <cell r="D183">
            <v>501</v>
          </cell>
          <cell r="E183">
            <v>0</v>
          </cell>
          <cell r="F183">
            <v>0</v>
          </cell>
          <cell r="G183">
            <v>9180</v>
          </cell>
          <cell r="H183">
            <v>0</v>
          </cell>
          <cell r="I183">
            <v>9180</v>
          </cell>
          <cell r="J183">
            <v>0</v>
          </cell>
        </row>
        <row r="184">
          <cell r="C184" t="str">
            <v>Web Development NC III</v>
          </cell>
          <cell r="D184">
            <v>1188</v>
          </cell>
          <cell r="E184">
            <v>30000</v>
          </cell>
          <cell r="F184">
            <v>0</v>
          </cell>
          <cell r="G184">
            <v>50140</v>
          </cell>
          <cell r="H184">
            <v>30000</v>
          </cell>
          <cell r="I184">
            <v>36713.333330000001</v>
          </cell>
          <cell r="J184">
            <v>40065</v>
          </cell>
        </row>
        <row r="185">
          <cell r="C185" t="str">
            <v>2D Animation NC III</v>
          </cell>
          <cell r="D185">
            <v>840</v>
          </cell>
          <cell r="E185">
            <v>25000</v>
          </cell>
          <cell r="F185">
            <v>0</v>
          </cell>
          <cell r="G185">
            <v>31820</v>
          </cell>
          <cell r="H185">
            <v>25000</v>
          </cell>
          <cell r="I185">
            <v>27273.333330000001</v>
          </cell>
          <cell r="J185">
            <v>51597</v>
          </cell>
        </row>
        <row r="186">
          <cell r="C186" t="str">
            <v>2D Animation NC III*</v>
          </cell>
          <cell r="D186">
            <v>968</v>
          </cell>
          <cell r="E186">
            <v>0</v>
          </cell>
          <cell r="F186">
            <v>0</v>
          </cell>
          <cell r="G186">
            <v>36790</v>
          </cell>
          <cell r="H186">
            <v>0</v>
          </cell>
          <cell r="I186">
            <v>36790</v>
          </cell>
          <cell r="J186">
            <v>0</v>
          </cell>
        </row>
        <row r="187">
          <cell r="C187" t="str">
            <v>Game Programming NC III</v>
          </cell>
          <cell r="D187">
            <v>1234</v>
          </cell>
          <cell r="E187">
            <v>35000</v>
          </cell>
          <cell r="F187">
            <v>0</v>
          </cell>
          <cell r="G187">
            <v>36000</v>
          </cell>
          <cell r="H187">
            <v>35000</v>
          </cell>
          <cell r="I187">
            <v>35333.333330000001</v>
          </cell>
          <cell r="J187">
            <v>49260</v>
          </cell>
        </row>
        <row r="188">
          <cell r="C188" t="str">
            <v>Ships' Catering NC III (Ships' Cooks)</v>
          </cell>
          <cell r="D188">
            <v>160</v>
          </cell>
          <cell r="E188">
            <v>7941.24</v>
          </cell>
          <cell r="F188">
            <v>0</v>
          </cell>
          <cell r="G188">
            <v>7510</v>
          </cell>
          <cell r="H188">
            <v>0</v>
          </cell>
          <cell r="I188">
            <v>7725.62</v>
          </cell>
          <cell r="J188">
            <v>10172</v>
          </cell>
        </row>
        <row r="189">
          <cell r="C189" t="str">
            <v>Ship's Catering Services NC I</v>
          </cell>
          <cell r="D189">
            <v>50</v>
          </cell>
          <cell r="E189">
            <v>2647.08</v>
          </cell>
          <cell r="F189">
            <v>0</v>
          </cell>
          <cell r="G189">
            <v>2470</v>
          </cell>
          <cell r="H189">
            <v>0</v>
          </cell>
          <cell r="I189">
            <v>2558.54</v>
          </cell>
          <cell r="J189">
            <v>3439</v>
          </cell>
        </row>
        <row r="190">
          <cell r="C190" t="str">
            <v>Shielded Metal Arc Welding (SMAW) NC I</v>
          </cell>
          <cell r="D190">
            <v>268</v>
          </cell>
          <cell r="E190">
            <v>10000</v>
          </cell>
          <cell r="F190">
            <v>10000</v>
          </cell>
          <cell r="G190">
            <v>12780</v>
          </cell>
          <cell r="H190">
            <v>0</v>
          </cell>
          <cell r="I190">
            <v>10926.666670000001</v>
          </cell>
          <cell r="J190">
            <v>0</v>
          </cell>
        </row>
        <row r="191">
          <cell r="C191" t="str">
            <v>Shielded Metal Arc Welding (SMAW) NC II</v>
          </cell>
          <cell r="D191">
            <v>268</v>
          </cell>
          <cell r="E191">
            <v>10000</v>
          </cell>
          <cell r="F191">
            <v>0</v>
          </cell>
          <cell r="G191">
            <v>11790</v>
          </cell>
          <cell r="H191">
            <v>10000</v>
          </cell>
          <cell r="I191">
            <v>10596.666670000001</v>
          </cell>
          <cell r="J191">
            <v>0</v>
          </cell>
        </row>
        <row r="192">
          <cell r="C192" t="str">
            <v>Shielded Metal Arc Welding (SMAW) NC III</v>
          </cell>
          <cell r="D192">
            <v>120</v>
          </cell>
          <cell r="E192">
            <v>15000</v>
          </cell>
          <cell r="F192">
            <v>0</v>
          </cell>
          <cell r="G192">
            <v>13870</v>
          </cell>
          <cell r="H192">
            <v>15000</v>
          </cell>
          <cell r="I192">
            <v>14623.333329999999</v>
          </cell>
          <cell r="J192">
            <v>0</v>
          </cell>
        </row>
        <row r="193">
          <cell r="C193" t="str">
            <v>Shielded Metal Arc Welding (SMAW) NC IV</v>
          </cell>
          <cell r="D193">
            <v>168</v>
          </cell>
          <cell r="E193">
            <v>15000</v>
          </cell>
          <cell r="F193">
            <v>0</v>
          </cell>
          <cell r="G193">
            <v>10230</v>
          </cell>
          <cell r="H193">
            <v>15000</v>
          </cell>
          <cell r="I193">
            <v>13410</v>
          </cell>
          <cell r="J193">
            <v>0</v>
          </cell>
        </row>
        <row r="194">
          <cell r="C194" t="str">
            <v>CNC Lathe Machine Operation NC II</v>
          </cell>
          <cell r="D194">
            <v>236</v>
          </cell>
          <cell r="E194">
            <v>5000</v>
          </cell>
          <cell r="F194">
            <v>0</v>
          </cell>
          <cell r="G194">
            <v>13180</v>
          </cell>
          <cell r="H194">
            <v>5000</v>
          </cell>
          <cell r="I194">
            <v>7726.6666670000004</v>
          </cell>
          <cell r="J194">
            <v>25149</v>
          </cell>
        </row>
        <row r="195">
          <cell r="C195" t="str">
            <v>CNC Milling Machine Operation NC II</v>
          </cell>
          <cell r="D195">
            <v>236</v>
          </cell>
          <cell r="E195">
            <v>5000</v>
          </cell>
          <cell r="F195">
            <v>0</v>
          </cell>
          <cell r="G195">
            <v>14590</v>
          </cell>
          <cell r="H195">
            <v>5000</v>
          </cell>
          <cell r="I195">
            <v>8196.6666669999995</v>
          </cell>
          <cell r="J195">
            <v>26304</v>
          </cell>
        </row>
        <row r="196">
          <cell r="C196" t="str">
            <v>Machining NC I</v>
          </cell>
          <cell r="D196">
            <v>374</v>
          </cell>
          <cell r="E196">
            <v>7000</v>
          </cell>
          <cell r="F196">
            <v>0</v>
          </cell>
          <cell r="G196">
            <v>14280</v>
          </cell>
          <cell r="H196">
            <v>0</v>
          </cell>
          <cell r="I196">
            <v>10640</v>
          </cell>
          <cell r="J196">
            <v>0</v>
          </cell>
        </row>
        <row r="197">
          <cell r="C197" t="str">
            <v>Machining NC I*</v>
          </cell>
          <cell r="D197">
            <v>1590</v>
          </cell>
          <cell r="E197">
            <v>0</v>
          </cell>
          <cell r="F197">
            <v>0</v>
          </cell>
          <cell r="G197">
            <v>60230</v>
          </cell>
          <cell r="H197">
            <v>0</v>
          </cell>
          <cell r="I197">
            <v>60230</v>
          </cell>
          <cell r="J197">
            <v>0</v>
          </cell>
        </row>
        <row r="198">
          <cell r="C198" t="str">
            <v>Machining NC II</v>
          </cell>
          <cell r="D198">
            <v>337</v>
          </cell>
          <cell r="E198">
            <v>7000</v>
          </cell>
          <cell r="F198">
            <v>0</v>
          </cell>
          <cell r="G198">
            <v>12910</v>
          </cell>
          <cell r="H198">
            <v>7000</v>
          </cell>
          <cell r="I198">
            <v>8970</v>
          </cell>
          <cell r="J198">
            <v>15175</v>
          </cell>
        </row>
        <row r="199">
          <cell r="C199" t="str">
            <v>Machining NC III</v>
          </cell>
          <cell r="D199">
            <v>342</v>
          </cell>
          <cell r="E199">
            <v>7000</v>
          </cell>
          <cell r="F199">
            <v>0</v>
          </cell>
          <cell r="G199">
            <v>20830</v>
          </cell>
          <cell r="H199">
            <v>7000</v>
          </cell>
          <cell r="I199">
            <v>11610</v>
          </cell>
          <cell r="J199">
            <v>17400</v>
          </cell>
        </row>
        <row r="200">
          <cell r="C200" t="str">
            <v>CNC Lathe Machine Operation NC III</v>
          </cell>
          <cell r="D200">
            <v>234</v>
          </cell>
          <cell r="E200">
            <v>5000</v>
          </cell>
          <cell r="F200">
            <v>0</v>
          </cell>
          <cell r="G200">
            <v>9850</v>
          </cell>
          <cell r="H200">
            <v>5000</v>
          </cell>
          <cell r="I200">
            <v>6616.6666670000004</v>
          </cell>
          <cell r="J200">
            <v>30346</v>
          </cell>
        </row>
        <row r="201">
          <cell r="C201" t="str">
            <v>CNC Milling Machine Operation NC III</v>
          </cell>
          <cell r="D201">
            <v>234</v>
          </cell>
          <cell r="E201">
            <v>5000</v>
          </cell>
          <cell r="F201">
            <v>0</v>
          </cell>
          <cell r="G201">
            <v>14250</v>
          </cell>
          <cell r="H201">
            <v>5000</v>
          </cell>
          <cell r="I201">
            <v>8083.3333329999996</v>
          </cell>
          <cell r="J201">
            <v>27569</v>
          </cell>
        </row>
        <row r="202">
          <cell r="C202" t="str">
            <v>Gas Welding NC I</v>
          </cell>
          <cell r="D202">
            <v>156</v>
          </cell>
          <cell r="E202">
            <v>8000</v>
          </cell>
          <cell r="F202">
            <v>0</v>
          </cell>
          <cell r="G202">
            <v>9040</v>
          </cell>
          <cell r="H202">
            <v>0</v>
          </cell>
          <cell r="I202">
            <v>8520</v>
          </cell>
          <cell r="J202">
            <v>0</v>
          </cell>
        </row>
        <row r="203">
          <cell r="C203" t="str">
            <v>Gas Welding NC II</v>
          </cell>
          <cell r="D203">
            <v>312</v>
          </cell>
          <cell r="E203">
            <v>8000</v>
          </cell>
          <cell r="F203">
            <v>0</v>
          </cell>
          <cell r="G203">
            <v>12730</v>
          </cell>
          <cell r="H203">
            <v>8000</v>
          </cell>
          <cell r="I203">
            <v>9576.6666669999995</v>
          </cell>
          <cell r="J203">
            <v>0</v>
          </cell>
        </row>
        <row r="204">
          <cell r="C204" t="str">
            <v>Food Processing NC I</v>
          </cell>
          <cell r="D204">
            <v>480</v>
          </cell>
          <cell r="E204">
            <v>5000</v>
          </cell>
          <cell r="F204">
            <v>0</v>
          </cell>
          <cell r="G204">
            <v>3650</v>
          </cell>
          <cell r="H204">
            <v>0</v>
          </cell>
          <cell r="I204">
            <v>4325</v>
          </cell>
          <cell r="J204">
            <v>0</v>
          </cell>
        </row>
        <row r="205">
          <cell r="C205" t="str">
            <v>Food Processing NC I*</v>
          </cell>
          <cell r="D205">
            <v>197</v>
          </cell>
          <cell r="E205">
            <v>0</v>
          </cell>
          <cell r="F205">
            <v>0</v>
          </cell>
          <cell r="G205">
            <v>7490</v>
          </cell>
          <cell r="H205">
            <v>0</v>
          </cell>
          <cell r="I205">
            <v>7490</v>
          </cell>
          <cell r="J205">
            <v>0</v>
          </cell>
        </row>
        <row r="206">
          <cell r="C206" t="str">
            <v>Food Processing NC II</v>
          </cell>
          <cell r="D206">
            <v>552</v>
          </cell>
          <cell r="E206">
            <v>3500</v>
          </cell>
          <cell r="F206">
            <v>0</v>
          </cell>
          <cell r="G206">
            <v>18290</v>
          </cell>
          <cell r="H206">
            <v>3500</v>
          </cell>
          <cell r="I206">
            <v>8430</v>
          </cell>
          <cell r="J206">
            <v>21145</v>
          </cell>
        </row>
        <row r="207">
          <cell r="C207" t="str">
            <v>Process Food by Fermentation and Pickling (Leading to Food Processing NC II)</v>
          </cell>
          <cell r="D207">
            <v>220</v>
          </cell>
          <cell r="E207">
            <v>0</v>
          </cell>
          <cell r="F207">
            <v>5000</v>
          </cell>
          <cell r="G207" t="str">
            <v xml:space="preserve"> </v>
          </cell>
          <cell r="H207">
            <v>4970</v>
          </cell>
          <cell r="I207">
            <v>4985</v>
          </cell>
          <cell r="J207">
            <v>0</v>
          </cell>
        </row>
        <row r="208">
          <cell r="C208" t="str">
            <v>Process Food by Salting, Curing and Smoking (Leading to Food Processing NC II)</v>
          </cell>
          <cell r="D208">
            <v>104</v>
          </cell>
          <cell r="E208">
            <v>0</v>
          </cell>
          <cell r="F208">
            <v>2000</v>
          </cell>
          <cell r="G208" t="str">
            <v xml:space="preserve"> </v>
          </cell>
          <cell r="H208">
            <v>4974</v>
          </cell>
          <cell r="I208">
            <v>3487</v>
          </cell>
          <cell r="J208">
            <v>0</v>
          </cell>
        </row>
        <row r="209">
          <cell r="C209" t="str">
            <v>Process Food by Sugar Concentration (Leading to Food Processing NC II)</v>
          </cell>
          <cell r="D209">
            <v>120</v>
          </cell>
          <cell r="E209">
            <v>0</v>
          </cell>
          <cell r="F209">
            <v>3000</v>
          </cell>
          <cell r="G209" t="str">
            <v xml:space="preserve"> </v>
          </cell>
          <cell r="H209">
            <v>0</v>
          </cell>
          <cell r="I209">
            <v>3000</v>
          </cell>
          <cell r="J209">
            <v>0</v>
          </cell>
        </row>
        <row r="210">
          <cell r="C210" t="str">
            <v>Bread and Pastry Production NC II</v>
          </cell>
          <cell r="D210">
            <v>141</v>
          </cell>
          <cell r="E210">
            <v>3500</v>
          </cell>
          <cell r="F210">
            <v>3500</v>
          </cell>
          <cell r="G210">
            <v>4620</v>
          </cell>
          <cell r="H210">
            <v>3500</v>
          </cell>
          <cell r="I210">
            <v>3780</v>
          </cell>
          <cell r="J210">
            <v>16968</v>
          </cell>
        </row>
        <row r="211">
          <cell r="C211" t="str">
            <v>Bread Making (Leading to Bread and Pastry Production NC II)</v>
          </cell>
          <cell r="D211">
            <v>80</v>
          </cell>
          <cell r="E211">
            <v>0</v>
          </cell>
          <cell r="F211">
            <v>3500</v>
          </cell>
          <cell r="G211" t="str">
            <v xml:space="preserve"> </v>
          </cell>
          <cell r="H211">
            <v>0</v>
          </cell>
          <cell r="I211">
            <v>3500</v>
          </cell>
          <cell r="J211">
            <v>9510</v>
          </cell>
        </row>
        <row r="212">
          <cell r="C212" t="str">
            <v>Cake Making (Leading to Bread and Pastry Production NC II)</v>
          </cell>
          <cell r="D212">
            <v>80</v>
          </cell>
          <cell r="E212">
            <v>0</v>
          </cell>
          <cell r="F212">
            <v>3500</v>
          </cell>
          <cell r="G212" t="str">
            <v xml:space="preserve"> </v>
          </cell>
          <cell r="H212">
            <v>0</v>
          </cell>
          <cell r="I212">
            <v>3500</v>
          </cell>
          <cell r="J212">
            <v>10440</v>
          </cell>
        </row>
        <row r="213">
          <cell r="C213" t="str">
            <v>Front Office Services NC II</v>
          </cell>
          <cell r="D213">
            <v>442</v>
          </cell>
          <cell r="E213">
            <v>3500</v>
          </cell>
          <cell r="F213">
            <v>0</v>
          </cell>
          <cell r="G213">
            <v>19400</v>
          </cell>
          <cell r="H213">
            <v>3500</v>
          </cell>
          <cell r="I213">
            <v>8800</v>
          </cell>
          <cell r="J213">
            <v>0</v>
          </cell>
        </row>
        <row r="214">
          <cell r="C214" t="str">
            <v>Pastry Making (Leading to Bread and Pastry Production NC II)</v>
          </cell>
          <cell r="D214">
            <v>80</v>
          </cell>
          <cell r="E214">
            <v>0</v>
          </cell>
          <cell r="F214">
            <v>3500</v>
          </cell>
          <cell r="G214" t="str">
            <v xml:space="preserve"> </v>
          </cell>
          <cell r="H214">
            <v>0</v>
          </cell>
          <cell r="I214">
            <v>3500</v>
          </cell>
          <cell r="J214">
            <v>9713</v>
          </cell>
        </row>
        <row r="215">
          <cell r="C215" t="str">
            <v>Commercial Cooking NC III</v>
          </cell>
          <cell r="D215">
            <v>244</v>
          </cell>
          <cell r="E215">
            <v>9000</v>
          </cell>
          <cell r="F215">
            <v>0</v>
          </cell>
          <cell r="G215">
            <v>9300</v>
          </cell>
          <cell r="H215">
            <v>9000</v>
          </cell>
          <cell r="I215">
            <v>9100</v>
          </cell>
          <cell r="J215">
            <v>0</v>
          </cell>
        </row>
        <row r="216">
          <cell r="C216" t="str">
            <v>Cookery NC II</v>
          </cell>
          <cell r="D216">
            <v>316</v>
          </cell>
          <cell r="E216">
            <v>8000</v>
          </cell>
          <cell r="F216">
            <v>8000</v>
          </cell>
          <cell r="G216">
            <v>17490</v>
          </cell>
          <cell r="H216">
            <v>8000</v>
          </cell>
          <cell r="I216">
            <v>10372.5</v>
          </cell>
          <cell r="J216">
            <v>0</v>
          </cell>
        </row>
        <row r="217">
          <cell r="C217" t="str">
            <v>Food and Beverage Services NC II</v>
          </cell>
          <cell r="D217">
            <v>356</v>
          </cell>
          <cell r="E217">
            <v>3500</v>
          </cell>
          <cell r="F217">
            <v>0</v>
          </cell>
          <cell r="G217">
            <v>15710</v>
          </cell>
          <cell r="H217">
            <v>3500</v>
          </cell>
          <cell r="I217">
            <v>7570</v>
          </cell>
          <cell r="J217">
            <v>0</v>
          </cell>
        </row>
        <row r="218">
          <cell r="C218" t="str">
            <v>Prepare and Cook Hot Meals (Leading to Cookery NC II)</v>
          </cell>
          <cell r="D218">
            <v>224</v>
          </cell>
          <cell r="E218">
            <v>0</v>
          </cell>
          <cell r="F218">
            <v>4600</v>
          </cell>
          <cell r="G218" t="str">
            <v xml:space="preserve"> </v>
          </cell>
          <cell r="H218">
            <v>0</v>
          </cell>
          <cell r="I218">
            <v>4600</v>
          </cell>
          <cell r="J218">
            <v>0</v>
          </cell>
        </row>
        <row r="219">
          <cell r="C219" t="str">
            <v>Prepare Cold Meals (Leading to Cookery NC II)</v>
          </cell>
          <cell r="D219">
            <v>128</v>
          </cell>
          <cell r="E219">
            <v>0</v>
          </cell>
          <cell r="F219">
            <v>3400</v>
          </cell>
          <cell r="G219" t="str">
            <v xml:space="preserve"> </v>
          </cell>
          <cell r="H219">
            <v>0</v>
          </cell>
          <cell r="I219">
            <v>3400</v>
          </cell>
          <cell r="J219">
            <v>0</v>
          </cell>
        </row>
        <row r="220">
          <cell r="C220" t="str">
            <v>Housekeeping NC II</v>
          </cell>
          <cell r="D220">
            <v>436</v>
          </cell>
          <cell r="E220">
            <v>5000</v>
          </cell>
          <cell r="F220">
            <v>0</v>
          </cell>
          <cell r="G220">
            <v>19140</v>
          </cell>
          <cell r="H220">
            <v>5000</v>
          </cell>
          <cell r="I220">
            <v>9713.3333330000005</v>
          </cell>
          <cell r="J220">
            <v>12376</v>
          </cell>
        </row>
        <row r="221">
          <cell r="C221" t="str">
            <v>Housekeeping NC III</v>
          </cell>
          <cell r="D221">
            <v>76</v>
          </cell>
          <cell r="E221">
            <v>6000</v>
          </cell>
          <cell r="F221">
            <v>0</v>
          </cell>
          <cell r="G221">
            <v>4730</v>
          </cell>
          <cell r="H221">
            <v>6000</v>
          </cell>
          <cell r="I221">
            <v>5576.6666670000004</v>
          </cell>
          <cell r="J221">
            <v>5140</v>
          </cell>
        </row>
        <row r="222">
          <cell r="C222" t="str">
            <v>Conducting Training Need Analysis (Leading to Trainers Methodology Level II)</v>
          </cell>
          <cell r="D222">
            <v>40</v>
          </cell>
          <cell r="E222">
            <v>3000</v>
          </cell>
          <cell r="F222">
            <v>0</v>
          </cell>
          <cell r="G222" t="str">
            <v xml:space="preserve"> </v>
          </cell>
          <cell r="H222">
            <v>0</v>
          </cell>
          <cell r="I222">
            <v>3000</v>
          </cell>
          <cell r="J222">
            <v>3626</v>
          </cell>
        </row>
        <row r="223">
          <cell r="C223" t="str">
            <v>Designing and Developing Maintenance System (Leading to Trainers Methodology Level II)</v>
          </cell>
          <cell r="D223">
            <v>40</v>
          </cell>
          <cell r="E223">
            <v>3000</v>
          </cell>
          <cell r="F223">
            <v>0</v>
          </cell>
          <cell r="G223" t="str">
            <v xml:space="preserve"> </v>
          </cell>
          <cell r="H223">
            <v>0</v>
          </cell>
          <cell r="I223">
            <v>3000</v>
          </cell>
          <cell r="J223">
            <v>1528</v>
          </cell>
        </row>
        <row r="224">
          <cell r="C224" t="str">
            <v>Developing Competency Assessment Tools (Leading to Trainers Methodology Level II)</v>
          </cell>
          <cell r="D224">
            <v>40</v>
          </cell>
          <cell r="E224">
            <v>3000</v>
          </cell>
          <cell r="F224">
            <v>0</v>
          </cell>
          <cell r="G224" t="str">
            <v xml:space="preserve"> </v>
          </cell>
          <cell r="H224">
            <v>0</v>
          </cell>
          <cell r="I224">
            <v>3000</v>
          </cell>
          <cell r="J224">
            <v>2330</v>
          </cell>
        </row>
        <row r="225">
          <cell r="C225" t="str">
            <v>Developing Learning Materials (Leading to Trainers Methodology Level II)</v>
          </cell>
          <cell r="D225">
            <v>80</v>
          </cell>
          <cell r="E225">
            <v>4700</v>
          </cell>
          <cell r="F225">
            <v>0</v>
          </cell>
          <cell r="G225" t="str">
            <v xml:space="preserve"> </v>
          </cell>
          <cell r="H225">
            <v>0</v>
          </cell>
          <cell r="I225">
            <v>4700</v>
          </cell>
          <cell r="J225">
            <v>5440</v>
          </cell>
        </row>
        <row r="226">
          <cell r="C226" t="str">
            <v>Developing Learning Materials for e-Learning (Leading to Trainers Methodology Level II)</v>
          </cell>
          <cell r="D226">
            <v>80</v>
          </cell>
          <cell r="E226">
            <v>4400</v>
          </cell>
          <cell r="F226">
            <v>0</v>
          </cell>
          <cell r="G226" t="str">
            <v xml:space="preserve"> </v>
          </cell>
          <cell r="H226">
            <v>0</v>
          </cell>
          <cell r="I226">
            <v>4400</v>
          </cell>
          <cell r="J226">
            <v>5781</v>
          </cell>
        </row>
        <row r="227">
          <cell r="C227" t="str">
            <v>Developing Training Curriculum (Leading to Trainers Methodology Level II)</v>
          </cell>
          <cell r="D227">
            <v>40</v>
          </cell>
          <cell r="E227">
            <v>3000</v>
          </cell>
          <cell r="F227">
            <v>0</v>
          </cell>
          <cell r="G227" t="str">
            <v xml:space="preserve"> </v>
          </cell>
          <cell r="H227">
            <v>0</v>
          </cell>
          <cell r="I227">
            <v>3000</v>
          </cell>
          <cell r="J227">
            <v>2821</v>
          </cell>
        </row>
        <row r="228">
          <cell r="C228" t="str">
            <v>Facilitating Development of Compentency Standards (Leading to Trainers Methodology Level II)</v>
          </cell>
          <cell r="D228">
            <v>40</v>
          </cell>
          <cell r="E228">
            <v>3000</v>
          </cell>
          <cell r="F228">
            <v>0</v>
          </cell>
          <cell r="G228" t="str">
            <v xml:space="preserve"> </v>
          </cell>
          <cell r="H228">
            <v>0</v>
          </cell>
          <cell r="I228">
            <v>3000</v>
          </cell>
          <cell r="J228">
            <v>2305</v>
          </cell>
        </row>
        <row r="229">
          <cell r="C229" t="str">
            <v>Trainers Methodology Level I</v>
          </cell>
          <cell r="D229">
            <v>264</v>
          </cell>
          <cell r="E229">
            <v>8300</v>
          </cell>
          <cell r="F229">
            <v>0</v>
          </cell>
          <cell r="G229" t="str">
            <v xml:space="preserve"> </v>
          </cell>
          <cell r="H229">
            <v>0</v>
          </cell>
          <cell r="I229">
            <v>8300</v>
          </cell>
          <cell r="J229">
            <v>11528</v>
          </cell>
        </row>
        <row r="230">
          <cell r="C230" t="str">
            <v>Trainers Methodology Level I (Trainer/ Assessor)</v>
          </cell>
          <cell r="D230">
            <v>264</v>
          </cell>
          <cell r="E230">
            <v>8300</v>
          </cell>
          <cell r="F230">
            <v>0</v>
          </cell>
          <cell r="G230">
            <v>7690</v>
          </cell>
          <cell r="H230">
            <v>0</v>
          </cell>
          <cell r="I230">
            <v>7995</v>
          </cell>
          <cell r="J230">
            <v>6361</v>
          </cell>
        </row>
        <row r="231">
          <cell r="C231" t="str">
            <v>Trainers Methodology Level II (Training Designer/ Developer)</v>
          </cell>
          <cell r="D231">
            <v>568</v>
          </cell>
          <cell r="E231">
            <v>0</v>
          </cell>
          <cell r="F231">
            <v>0</v>
          </cell>
          <cell r="G231">
            <v>17990</v>
          </cell>
          <cell r="H231">
            <v>0</v>
          </cell>
          <cell r="I231">
            <v>17990</v>
          </cell>
          <cell r="J231">
            <v>18157</v>
          </cell>
        </row>
        <row r="232">
          <cell r="C232" t="str">
            <v>Electric Power Distribution Line Construction NC II</v>
          </cell>
          <cell r="D232">
            <v>306</v>
          </cell>
          <cell r="E232">
            <v>10000</v>
          </cell>
          <cell r="F232">
            <v>0</v>
          </cell>
          <cell r="G232">
            <v>12990</v>
          </cell>
          <cell r="H232">
            <v>10000</v>
          </cell>
          <cell r="I232">
            <v>10996.666670000001</v>
          </cell>
          <cell r="J232">
            <v>0</v>
          </cell>
        </row>
        <row r="233">
          <cell r="C233" t="str">
            <v>Electric Power Distribution Line Construction NC II*</v>
          </cell>
          <cell r="D233">
            <v>336</v>
          </cell>
          <cell r="E233">
            <v>0</v>
          </cell>
          <cell r="F233">
            <v>0</v>
          </cell>
          <cell r="G233">
            <v>14270</v>
          </cell>
          <cell r="H233">
            <v>0</v>
          </cell>
          <cell r="I233">
            <v>14270</v>
          </cell>
          <cell r="J233">
            <v>0</v>
          </cell>
        </row>
        <row r="234">
          <cell r="C234" t="str">
            <v>Photography NC II</v>
          </cell>
          <cell r="D234">
            <v>132</v>
          </cell>
          <cell r="E234">
            <v>7000</v>
          </cell>
          <cell r="F234">
            <v>0</v>
          </cell>
          <cell r="G234">
            <v>6130</v>
          </cell>
          <cell r="H234">
            <v>7000</v>
          </cell>
          <cell r="I234">
            <v>6710</v>
          </cell>
          <cell r="J234">
            <v>6197</v>
          </cell>
        </row>
      </sheetData>
      <sheetData sheetId="1"/>
      <sheetData sheetId="2"/>
      <sheetData sheetId="3"/>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view="pageBreakPreview" zoomScale="86" zoomScaleNormal="100" zoomScaleSheetLayoutView="86" workbookViewId="0">
      <selection activeCell="D18" sqref="D18"/>
    </sheetView>
  </sheetViews>
  <sheetFormatPr defaultColWidth="12.6640625" defaultRowHeight="15" customHeight="1" x14ac:dyDescent="0.3"/>
  <cols>
    <col min="1" max="1" width="0.5" style="185" customWidth="1"/>
    <col min="2" max="2" width="15.25" style="185" customWidth="1"/>
    <col min="3" max="3" width="18.83203125" style="185" customWidth="1"/>
    <col min="4" max="4" width="19.1640625" style="185" customWidth="1"/>
    <col min="5" max="5" width="44.5" style="185" customWidth="1"/>
    <col min="6" max="6" width="33.4140625" style="185" customWidth="1"/>
    <col min="7" max="7" width="8.5" style="185" customWidth="1"/>
    <col min="8" max="8" width="14.6640625" style="185" customWidth="1"/>
    <col min="9" max="9" width="9.6640625" style="185" customWidth="1"/>
    <col min="10" max="10" width="12.1640625" style="185" customWidth="1"/>
    <col min="11"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941</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313"/>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1"/>
      <c r="K9" s="1"/>
      <c r="L9" s="1"/>
      <c r="M9" s="1"/>
      <c r="N9" s="1"/>
      <c r="O9" s="1"/>
      <c r="P9" s="1"/>
      <c r="Q9" s="1"/>
      <c r="R9" s="1"/>
      <c r="S9" s="1"/>
      <c r="T9" s="1"/>
      <c r="U9" s="1"/>
      <c r="V9" s="1"/>
      <c r="W9" s="1"/>
      <c r="X9" s="1"/>
      <c r="Y9" s="1"/>
      <c r="Z9" s="1"/>
    </row>
    <row r="10" spans="1:26" ht="19" customHeight="1" thickBot="1" x14ac:dyDescent="0.35">
      <c r="A10" s="1"/>
      <c r="B10" s="721"/>
      <c r="C10" s="721"/>
      <c r="D10" s="721"/>
      <c r="E10" s="721"/>
      <c r="F10" s="721"/>
      <c r="G10" s="721"/>
      <c r="H10" s="721"/>
      <c r="I10" s="721"/>
      <c r="J10" s="1"/>
      <c r="K10" s="1"/>
      <c r="L10" s="1"/>
      <c r="M10" s="1"/>
      <c r="N10" s="1"/>
      <c r="O10" s="1"/>
      <c r="P10" s="1"/>
      <c r="Q10" s="1"/>
      <c r="R10" s="1"/>
      <c r="S10" s="1"/>
      <c r="T10" s="1"/>
      <c r="U10" s="1"/>
      <c r="V10" s="1"/>
      <c r="W10" s="1"/>
      <c r="X10" s="1"/>
      <c r="Y10" s="1"/>
      <c r="Z10" s="1"/>
    </row>
    <row r="11" spans="1:26" ht="20.5" customHeight="1" thickBot="1" x14ac:dyDescent="0.4">
      <c r="A11" s="1"/>
      <c r="B11" s="292" t="s">
        <v>554</v>
      </c>
      <c r="C11" s="292" t="s">
        <v>939</v>
      </c>
      <c r="D11" s="292" t="s">
        <v>940</v>
      </c>
      <c r="E11" s="293" t="s">
        <v>942</v>
      </c>
      <c r="F11" s="294" t="s">
        <v>429</v>
      </c>
      <c r="G11" s="295">
        <v>10</v>
      </c>
      <c r="H11" s="296">
        <v>144158</v>
      </c>
      <c r="I11" s="201" t="s">
        <v>956</v>
      </c>
      <c r="J11" s="186"/>
      <c r="K11" s="1"/>
      <c r="L11" s="1"/>
      <c r="M11" s="309"/>
      <c r="N11" s="310"/>
      <c r="O11" s="1"/>
      <c r="P11" s="314"/>
      <c r="Q11" s="309"/>
      <c r="R11" s="310"/>
      <c r="S11" s="1"/>
      <c r="T11" s="1"/>
      <c r="U11" s="1"/>
      <c r="V11" s="1"/>
      <c r="W11" s="1"/>
      <c r="X11" s="1"/>
      <c r="Y11" s="1"/>
      <c r="Z11" s="1"/>
    </row>
    <row r="12" spans="1:26" ht="22.5" customHeight="1" x14ac:dyDescent="0.35">
      <c r="A12" s="1"/>
      <c r="B12" s="202" t="s">
        <v>12</v>
      </c>
      <c r="C12" s="202"/>
      <c r="D12" s="202"/>
      <c r="E12" s="202"/>
      <c r="F12" s="202"/>
      <c r="G12" s="203">
        <f>SUM(G11:G11)</f>
        <v>10</v>
      </c>
      <c r="H12" s="204">
        <f>SUM(H11:H11)</f>
        <v>144158</v>
      </c>
      <c r="I12" s="202"/>
      <c r="J12" s="1"/>
      <c r="K12" s="1"/>
      <c r="L12" s="1"/>
      <c r="M12" s="1"/>
      <c r="N12" s="1"/>
      <c r="O12" s="1"/>
      <c r="P12" s="1"/>
      <c r="Q12" s="1"/>
      <c r="R12" s="1"/>
      <c r="S12" s="1"/>
      <c r="T12" s="1"/>
      <c r="U12" s="1"/>
      <c r="V12" s="1"/>
      <c r="W12" s="1"/>
      <c r="X12" s="1"/>
      <c r="Y12" s="1"/>
      <c r="Z12" s="1"/>
    </row>
    <row r="13" spans="1:26" ht="21.5" customHeight="1" x14ac:dyDescent="0.35">
      <c r="A13" s="1"/>
      <c r="B13" s="288"/>
      <c r="C13" s="288"/>
      <c r="D13" s="288"/>
      <c r="E13" s="288"/>
      <c r="F13" s="288"/>
      <c r="G13" s="289"/>
      <c r="H13" s="290"/>
      <c r="I13" s="288"/>
      <c r="J13" s="1"/>
      <c r="K13" s="1"/>
      <c r="L13" s="1"/>
      <c r="M13" s="1"/>
      <c r="N13" s="1"/>
      <c r="O13" s="1"/>
      <c r="P13" s="1"/>
      <c r="Q13" s="1"/>
      <c r="R13" s="1"/>
      <c r="S13" s="1"/>
      <c r="T13" s="1"/>
      <c r="U13" s="1"/>
      <c r="V13" s="1"/>
      <c r="W13" s="1"/>
      <c r="X13" s="1"/>
      <c r="Y13" s="1"/>
      <c r="Z13" s="1"/>
    </row>
    <row r="14" spans="1:26" ht="14.25" customHeight="1" x14ac:dyDescent="0.35">
      <c r="A14" s="1"/>
      <c r="B14" s="312" t="s">
        <v>704</v>
      </c>
      <c r="C14" s="187"/>
      <c r="D14" s="187"/>
      <c r="E14" s="312" t="s">
        <v>705</v>
      </c>
      <c r="F14" s="187"/>
      <c r="G14" s="187" t="s">
        <v>14</v>
      </c>
      <c r="H14" s="187"/>
      <c r="I14" s="187"/>
      <c r="J14" s="1"/>
      <c r="K14" s="1"/>
      <c r="L14" s="1"/>
      <c r="M14" s="1"/>
      <c r="N14" s="1"/>
      <c r="O14" s="1"/>
      <c r="P14" s="1"/>
      <c r="Q14" s="1"/>
      <c r="R14" s="1"/>
      <c r="S14" s="1"/>
      <c r="T14" s="1"/>
      <c r="U14" s="1"/>
      <c r="V14" s="1"/>
      <c r="W14" s="1"/>
      <c r="X14" s="1"/>
      <c r="Y14" s="1"/>
      <c r="Z14" s="1"/>
    </row>
    <row r="15" spans="1:26" ht="16.5" customHeight="1" x14ac:dyDescent="0.35">
      <c r="A15" s="1"/>
      <c r="B15" s="187"/>
      <c r="C15" s="187"/>
      <c r="D15" s="187"/>
      <c r="E15" s="187"/>
      <c r="F15" s="187"/>
      <c r="G15" s="187"/>
      <c r="H15" s="187"/>
      <c r="I15" s="187"/>
      <c r="J15" s="1"/>
      <c r="K15" s="1"/>
      <c r="L15" s="1"/>
      <c r="M15" s="1"/>
      <c r="N15" s="1"/>
      <c r="O15" s="1"/>
      <c r="P15" s="1"/>
      <c r="Q15" s="1"/>
      <c r="R15" s="1"/>
      <c r="S15" s="1"/>
      <c r="T15" s="1"/>
      <c r="U15" s="1"/>
      <c r="V15" s="1"/>
      <c r="W15" s="1"/>
      <c r="X15" s="1"/>
      <c r="Y15" s="1"/>
      <c r="Z15" s="1"/>
    </row>
    <row r="16" spans="1:26" ht="22" customHeight="1" x14ac:dyDescent="0.35">
      <c r="A16" s="1"/>
      <c r="B16" s="187"/>
      <c r="C16" s="187"/>
      <c r="D16" s="187"/>
      <c r="E16" s="187"/>
      <c r="F16" s="187"/>
      <c r="G16" s="187"/>
      <c r="H16" s="187"/>
      <c r="I16" s="187"/>
      <c r="J16" s="309"/>
      <c r="K16" s="1"/>
      <c r="L16" s="1"/>
      <c r="M16" s="1"/>
      <c r="N16" s="1"/>
      <c r="O16" s="1"/>
      <c r="P16" s="1"/>
      <c r="Q16" s="1"/>
      <c r="R16" s="1"/>
      <c r="S16" s="1"/>
      <c r="T16" s="1"/>
      <c r="U16" s="1"/>
      <c r="V16" s="1"/>
      <c r="W16" s="1"/>
      <c r="X16" s="1"/>
      <c r="Y16" s="1"/>
      <c r="Z16" s="1"/>
    </row>
    <row r="17" spans="1:26" ht="14.25" customHeight="1" x14ac:dyDescent="0.35">
      <c r="A17" s="1"/>
      <c r="B17" s="722" t="s">
        <v>545</v>
      </c>
      <c r="C17" s="723"/>
      <c r="D17" s="187"/>
      <c r="E17" s="189" t="s">
        <v>15</v>
      </c>
      <c r="F17" s="190"/>
      <c r="G17" s="189" t="s">
        <v>16</v>
      </c>
      <c r="H17" s="191"/>
      <c r="I17" s="191"/>
      <c r="J17" s="310"/>
      <c r="K17" s="1"/>
      <c r="L17" s="1"/>
      <c r="M17" s="1"/>
      <c r="N17" s="1"/>
      <c r="O17" s="1"/>
      <c r="P17" s="1"/>
      <c r="Q17" s="1"/>
      <c r="R17" s="1"/>
      <c r="S17" s="1"/>
      <c r="T17" s="1"/>
      <c r="U17" s="1"/>
      <c r="V17" s="1"/>
      <c r="W17" s="1"/>
      <c r="X17" s="1"/>
      <c r="Y17" s="1"/>
      <c r="Z17" s="1"/>
    </row>
    <row r="18" spans="1:26" ht="14.25" customHeight="1" x14ac:dyDescent="0.35">
      <c r="A18" s="1"/>
      <c r="B18" s="192" t="s">
        <v>17</v>
      </c>
      <c r="C18" s="187"/>
      <c r="D18" s="187"/>
      <c r="E18" s="192" t="s">
        <v>18</v>
      </c>
      <c r="F18" s="187"/>
      <c r="G18" s="724" t="s">
        <v>19</v>
      </c>
      <c r="H18" s="725"/>
      <c r="I18" s="725"/>
      <c r="J18" s="1"/>
      <c r="K18" s="1"/>
      <c r="L18" s="1"/>
      <c r="M18" s="1"/>
      <c r="N18" s="1"/>
      <c r="O18" s="1"/>
      <c r="P18" s="1"/>
      <c r="Q18" s="1"/>
      <c r="R18" s="1"/>
      <c r="S18" s="1"/>
      <c r="T18" s="1"/>
      <c r="U18" s="1"/>
      <c r="V18" s="1"/>
      <c r="W18" s="1"/>
      <c r="X18" s="1"/>
      <c r="Y18" s="1"/>
      <c r="Z18" s="1"/>
    </row>
    <row r="19" spans="1:26" ht="8" customHeight="1" x14ac:dyDescent="0.35">
      <c r="A19" s="1"/>
      <c r="B19" s="187"/>
      <c r="C19" s="187"/>
      <c r="D19" s="187"/>
      <c r="E19" s="187"/>
      <c r="F19" s="187"/>
      <c r="G19" s="187"/>
      <c r="H19" s="187"/>
      <c r="I19" s="187"/>
      <c r="J19" s="1"/>
      <c r="K19" s="1"/>
      <c r="L19" s="1"/>
      <c r="M19" s="1"/>
      <c r="N19" s="1"/>
      <c r="O19" s="1"/>
      <c r="P19" s="1"/>
      <c r="Q19" s="1"/>
      <c r="R19" s="1"/>
      <c r="S19" s="1"/>
      <c r="T19" s="1"/>
      <c r="U19" s="1"/>
      <c r="V19" s="1"/>
      <c r="W19" s="1"/>
      <c r="X19" s="1"/>
      <c r="Y19" s="1"/>
      <c r="Z19" s="1"/>
    </row>
    <row r="20" spans="1:26" ht="14.25" customHeight="1" x14ac:dyDescent="0.35">
      <c r="A20" s="1"/>
      <c r="B20" s="191" t="s">
        <v>943</v>
      </c>
      <c r="C20" s="191"/>
      <c r="D20" s="187"/>
      <c r="E20" s="191" t="s">
        <v>544</v>
      </c>
      <c r="F20" s="187"/>
      <c r="G20" s="191" t="s">
        <v>544</v>
      </c>
      <c r="H20" s="191"/>
      <c r="I20" s="191"/>
      <c r="J20" s="1"/>
      <c r="K20" s="1"/>
      <c r="L20" s="1"/>
      <c r="M20" s="1"/>
      <c r="N20" s="1"/>
      <c r="O20" s="1"/>
      <c r="P20" s="1"/>
      <c r="Q20" s="1"/>
      <c r="R20" s="1"/>
      <c r="S20" s="1"/>
      <c r="T20" s="1"/>
      <c r="U20" s="1"/>
      <c r="V20" s="1"/>
      <c r="W20" s="1"/>
      <c r="X20" s="1"/>
      <c r="Y20" s="1"/>
      <c r="Z20" s="1"/>
    </row>
    <row r="21" spans="1:26"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5">
      <c r="A23" s="1"/>
      <c r="B23" s="1"/>
      <c r="C23" s="1"/>
      <c r="D23" s="1"/>
      <c r="E23" s="1"/>
      <c r="F23" s="1"/>
      <c r="G23" s="1"/>
      <c r="H23" s="194">
        <v>33171000</v>
      </c>
      <c r="I23" s="1"/>
      <c r="J23" s="1"/>
      <c r="K23" s="1"/>
      <c r="L23" s="1"/>
      <c r="M23" s="1"/>
      <c r="N23" s="1"/>
      <c r="O23" s="1"/>
      <c r="P23" s="1"/>
      <c r="Q23" s="1"/>
      <c r="R23" s="1"/>
      <c r="S23" s="1"/>
      <c r="T23" s="1"/>
      <c r="U23" s="1"/>
      <c r="V23" s="1"/>
      <c r="W23" s="1"/>
      <c r="X23" s="1"/>
      <c r="Y23" s="1"/>
      <c r="Z23" s="1"/>
    </row>
    <row r="24" spans="1:26" ht="14.25" customHeight="1" x14ac:dyDescent="0.35">
      <c r="A24" s="1"/>
      <c r="B24" s="1"/>
      <c r="C24" s="1"/>
      <c r="D24" s="1"/>
      <c r="E24" s="1"/>
      <c r="F24" s="1"/>
      <c r="G24" s="188" t="s">
        <v>552</v>
      </c>
      <c r="H24" s="195">
        <v>1495105</v>
      </c>
      <c r="I24" s="1"/>
      <c r="J24" s="1"/>
      <c r="K24" s="1"/>
      <c r="L24" s="1"/>
      <c r="M24" s="1"/>
      <c r="N24" s="1"/>
      <c r="O24" s="1"/>
      <c r="P24" s="1"/>
      <c r="Q24" s="1"/>
      <c r="R24" s="1"/>
      <c r="S24" s="1"/>
      <c r="T24" s="1"/>
      <c r="U24" s="1"/>
      <c r="V24" s="1"/>
      <c r="W24" s="1"/>
      <c r="X24" s="1"/>
      <c r="Y24" s="1"/>
      <c r="Z24" s="1"/>
    </row>
    <row r="25" spans="1:26" ht="14.25" customHeight="1" x14ac:dyDescent="0.35">
      <c r="A25" s="1"/>
      <c r="B25" s="1"/>
      <c r="C25" s="1"/>
      <c r="D25" s="1"/>
      <c r="E25" s="1"/>
      <c r="F25" s="1"/>
      <c r="G25" s="188" t="s">
        <v>552</v>
      </c>
      <c r="H25" s="195">
        <f>H23-H24</f>
        <v>31675895</v>
      </c>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88" t="s">
        <v>551</v>
      </c>
      <c r="H26" s="195">
        <f>H25*0.03</f>
        <v>950276.85</v>
      </c>
      <c r="I26" s="291"/>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188" t="s">
        <v>546</v>
      </c>
      <c r="H27" s="195">
        <f>H25-H26</f>
        <v>30725618.149999999</v>
      </c>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311">
        <f>H27-H12</f>
        <v>30581460.149999999</v>
      </c>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autoFilter ref="A10:Z14"/>
  <mergeCells count="14">
    <mergeCell ref="H9:H10"/>
    <mergeCell ref="I9:I10"/>
    <mergeCell ref="B17:C17"/>
    <mergeCell ref="G18:I18"/>
    <mergeCell ref="B2:I2"/>
    <mergeCell ref="B3:I3"/>
    <mergeCell ref="B4:I4"/>
    <mergeCell ref="F6:I6"/>
    <mergeCell ref="B9:B10"/>
    <mergeCell ref="C9:C10"/>
    <mergeCell ref="D9:D10"/>
    <mergeCell ref="E9:E10"/>
    <mergeCell ref="F9:F10"/>
    <mergeCell ref="G9:G10"/>
  </mergeCells>
  <printOptions horizontalCentered="1"/>
  <pageMargins left="0.25" right="0" top="0.75" bottom="0.75" header="0" footer="0"/>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9"/>
  <sheetViews>
    <sheetView view="pageBreakPreview" topLeftCell="A9" zoomScale="86" zoomScaleNormal="100" zoomScaleSheetLayoutView="86" workbookViewId="0">
      <selection activeCell="E25" sqref="E25"/>
    </sheetView>
  </sheetViews>
  <sheetFormatPr defaultColWidth="12.6640625" defaultRowHeight="15" customHeight="1" x14ac:dyDescent="0.3"/>
  <cols>
    <col min="1" max="1" width="0.5" style="185" customWidth="1"/>
    <col min="2" max="2" width="17.08203125" style="185" customWidth="1"/>
    <col min="3" max="3" width="23.83203125" style="185" customWidth="1"/>
    <col min="4" max="4" width="24.6640625" style="185" customWidth="1"/>
    <col min="5" max="5" width="37.6640625" style="185" customWidth="1"/>
    <col min="6" max="6" width="29.25" style="185" customWidth="1"/>
    <col min="7" max="7" width="10.33203125" style="185" customWidth="1"/>
    <col min="8" max="8" width="16.6640625" style="185" customWidth="1"/>
    <col min="9" max="9" width="13.33203125"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s="550" customFormat="1" ht="14.25" customHeight="1" x14ac:dyDescent="0.35">
      <c r="A3" s="586"/>
      <c r="B3" s="735" t="s">
        <v>23</v>
      </c>
      <c r="C3" s="736"/>
      <c r="D3" s="736"/>
      <c r="E3" s="736"/>
      <c r="F3" s="736"/>
      <c r="G3" s="736"/>
      <c r="H3" s="736"/>
      <c r="I3" s="736"/>
      <c r="J3" s="586"/>
      <c r="K3" s="586"/>
      <c r="L3" s="586"/>
      <c r="M3" s="586"/>
      <c r="N3" s="586"/>
      <c r="O3" s="586"/>
      <c r="P3" s="586"/>
      <c r="Q3" s="586"/>
      <c r="R3" s="586"/>
      <c r="S3" s="586"/>
      <c r="T3" s="586"/>
      <c r="U3" s="586"/>
      <c r="V3" s="586"/>
      <c r="W3" s="586"/>
      <c r="X3" s="586"/>
      <c r="Y3" s="586"/>
      <c r="Z3" s="586"/>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2046</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601"/>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25" customHeight="1" x14ac:dyDescent="0.35">
      <c r="A11" s="1"/>
      <c r="B11" s="454" t="s">
        <v>554</v>
      </c>
      <c r="C11" s="454" t="s">
        <v>2047</v>
      </c>
      <c r="D11" s="454" t="s">
        <v>2048</v>
      </c>
      <c r="E11" s="492" t="s">
        <v>1960</v>
      </c>
      <c r="F11" s="483" t="s">
        <v>26</v>
      </c>
      <c r="G11" s="597">
        <v>25</v>
      </c>
      <c r="H11" s="591">
        <f>J11*G11</f>
        <v>242519.99999999997</v>
      </c>
      <c r="I11" s="502"/>
      <c r="J11" s="584">
        <v>9700.7999999999993</v>
      </c>
      <c r="K11" s="586"/>
      <c r="L11" s="1"/>
      <c r="M11" s="309"/>
      <c r="N11" s="310"/>
      <c r="O11" s="1"/>
      <c r="P11" s="318"/>
      <c r="Q11" s="309"/>
      <c r="R11" s="310"/>
      <c r="S11" s="1"/>
      <c r="T11" s="1"/>
      <c r="U11" s="1"/>
      <c r="V11" s="1"/>
      <c r="W11" s="1"/>
      <c r="X11" s="1"/>
      <c r="Y11" s="1"/>
      <c r="Z11" s="1"/>
    </row>
    <row r="12" spans="1:26" ht="25" customHeight="1" x14ac:dyDescent="0.35">
      <c r="A12" s="1"/>
      <c r="B12" s="454" t="s">
        <v>554</v>
      </c>
      <c r="C12" s="454" t="s">
        <v>2049</v>
      </c>
      <c r="D12" s="454" t="s">
        <v>2050</v>
      </c>
      <c r="E12" s="492" t="s">
        <v>1960</v>
      </c>
      <c r="F12" s="483" t="s">
        <v>26</v>
      </c>
      <c r="G12" s="597">
        <v>25</v>
      </c>
      <c r="H12" s="591">
        <f t="shared" ref="H12:H13" si="0">J12*G12</f>
        <v>242519.99999999997</v>
      </c>
      <c r="I12" s="502"/>
      <c r="J12" s="584">
        <v>9700.7999999999993</v>
      </c>
      <c r="K12" s="579"/>
      <c r="L12" s="1"/>
      <c r="M12" s="309"/>
      <c r="N12" s="310"/>
      <c r="O12" s="1"/>
      <c r="P12" s="318"/>
      <c r="Q12" s="309"/>
      <c r="R12" s="310"/>
      <c r="S12" s="1"/>
      <c r="T12" s="1"/>
      <c r="U12" s="1"/>
      <c r="V12" s="1"/>
      <c r="W12" s="1"/>
      <c r="X12" s="1"/>
      <c r="Y12" s="1"/>
      <c r="Z12" s="1"/>
    </row>
    <row r="13" spans="1:26" ht="25" customHeight="1" x14ac:dyDescent="0.35">
      <c r="A13" s="1"/>
      <c r="B13" s="454" t="s">
        <v>554</v>
      </c>
      <c r="C13" s="454" t="s">
        <v>2051</v>
      </c>
      <c r="D13" s="454" t="s">
        <v>2052</v>
      </c>
      <c r="E13" s="492" t="s">
        <v>1960</v>
      </c>
      <c r="F13" s="483" t="s">
        <v>26</v>
      </c>
      <c r="G13" s="597">
        <v>25</v>
      </c>
      <c r="H13" s="591">
        <f t="shared" si="0"/>
        <v>242519.99999999997</v>
      </c>
      <c r="I13" s="502"/>
      <c r="J13" s="584">
        <v>9700.7999999999993</v>
      </c>
      <c r="K13" s="579"/>
      <c r="L13" s="1"/>
      <c r="M13" s="309"/>
      <c r="N13" s="310"/>
      <c r="O13" s="1"/>
      <c r="P13" s="318"/>
      <c r="Q13" s="309"/>
      <c r="R13" s="310"/>
      <c r="S13" s="1"/>
      <c r="T13" s="1"/>
      <c r="U13" s="1"/>
      <c r="V13" s="1"/>
      <c r="W13" s="1"/>
      <c r="X13" s="1"/>
      <c r="Y13" s="1"/>
      <c r="Z13" s="1"/>
    </row>
    <row r="14" spans="1:26" ht="31" customHeight="1" x14ac:dyDescent="0.35">
      <c r="A14" s="1"/>
      <c r="B14" s="602" t="s">
        <v>12</v>
      </c>
      <c r="C14" s="202"/>
      <c r="D14" s="202"/>
      <c r="E14" s="202"/>
      <c r="F14" s="202"/>
      <c r="G14" s="598">
        <f>SUM(G11:G13)</f>
        <v>75</v>
      </c>
      <c r="H14" s="599">
        <f>SUM(H11:H13)</f>
        <v>727559.99999999988</v>
      </c>
      <c r="I14" s="202"/>
      <c r="J14" s="1"/>
      <c r="K14" s="1"/>
      <c r="L14" s="1"/>
      <c r="M14" s="1"/>
      <c r="N14" s="1"/>
      <c r="O14" s="1"/>
      <c r="P14" s="1"/>
      <c r="Q14" s="1"/>
      <c r="R14" s="1"/>
      <c r="S14" s="1"/>
      <c r="T14" s="1"/>
      <c r="U14" s="1"/>
      <c r="V14" s="1"/>
      <c r="W14" s="1"/>
      <c r="X14" s="1"/>
      <c r="Y14" s="1"/>
      <c r="Z14" s="1"/>
    </row>
    <row r="15" spans="1:26" ht="24.5" customHeight="1" x14ac:dyDescent="0.35">
      <c r="A15" s="1"/>
      <c r="B15" s="288"/>
      <c r="C15" s="288"/>
      <c r="D15" s="288"/>
      <c r="E15" s="288"/>
      <c r="F15" s="288"/>
      <c r="G15" s="289"/>
      <c r="H15" s="290"/>
      <c r="I15" s="288"/>
      <c r="J15" s="1"/>
      <c r="K15" s="1"/>
      <c r="L15" s="1"/>
      <c r="M15" s="1"/>
      <c r="N15" s="1"/>
      <c r="O15" s="1"/>
      <c r="P15" s="1"/>
      <c r="Q15" s="1"/>
      <c r="R15" s="1"/>
      <c r="S15" s="1"/>
      <c r="T15" s="1"/>
      <c r="U15" s="1"/>
      <c r="V15" s="1"/>
      <c r="W15" s="1"/>
      <c r="X15" s="1"/>
      <c r="Y15" s="1"/>
      <c r="Z15" s="1"/>
    </row>
    <row r="16" spans="1:26" ht="17.5" customHeight="1" x14ac:dyDescent="0.35">
      <c r="A16" s="1"/>
      <c r="B16" s="600" t="s">
        <v>704</v>
      </c>
      <c r="C16" s="187"/>
      <c r="D16" s="187"/>
      <c r="E16" s="600" t="s">
        <v>705</v>
      </c>
      <c r="F16" s="187"/>
      <c r="G16" s="187" t="s">
        <v>14</v>
      </c>
      <c r="H16" s="187"/>
      <c r="I16" s="187"/>
      <c r="J16" s="1"/>
      <c r="K16" s="1"/>
      <c r="L16" s="1"/>
      <c r="M16" s="1"/>
      <c r="N16" s="1"/>
      <c r="O16" s="1"/>
      <c r="P16" s="1"/>
      <c r="Q16" s="1"/>
      <c r="R16" s="1"/>
      <c r="S16" s="1"/>
      <c r="T16" s="1"/>
      <c r="U16" s="1"/>
      <c r="V16" s="1"/>
      <c r="W16" s="1"/>
      <c r="X16" s="1"/>
      <c r="Y16" s="1"/>
      <c r="Z16" s="1"/>
    </row>
    <row r="17" spans="1:26" ht="23.5" customHeight="1" x14ac:dyDescent="0.35">
      <c r="A17" s="1"/>
      <c r="B17" s="187"/>
      <c r="C17" s="187"/>
      <c r="D17" s="187"/>
      <c r="E17" s="187"/>
      <c r="F17" s="187"/>
      <c r="G17" s="187"/>
      <c r="H17" s="187"/>
      <c r="I17" s="187"/>
      <c r="J17" s="1"/>
      <c r="K17" s="1"/>
      <c r="L17" s="1"/>
      <c r="M17" s="1"/>
      <c r="N17" s="1"/>
      <c r="O17" s="1"/>
      <c r="P17" s="1"/>
      <c r="Q17" s="1"/>
      <c r="R17" s="1"/>
      <c r="S17" s="1"/>
      <c r="T17" s="1"/>
      <c r="U17" s="1"/>
      <c r="V17" s="1"/>
      <c r="W17" s="1"/>
      <c r="X17" s="1"/>
      <c r="Y17" s="1"/>
      <c r="Z17" s="1"/>
    </row>
    <row r="18" spans="1:26" ht="22" customHeight="1" x14ac:dyDescent="0.35">
      <c r="A18" s="1"/>
      <c r="B18" s="187"/>
      <c r="C18" s="187"/>
      <c r="D18" s="187"/>
      <c r="E18" s="187"/>
      <c r="F18" s="187"/>
      <c r="G18" s="187"/>
      <c r="H18" s="187"/>
      <c r="I18" s="187"/>
      <c r="J18" s="309"/>
      <c r="K18" s="1"/>
      <c r="L18" s="1"/>
      <c r="M18" s="1"/>
      <c r="N18" s="1"/>
      <c r="O18" s="1"/>
      <c r="P18" s="1"/>
      <c r="Q18" s="1"/>
      <c r="R18" s="1"/>
      <c r="S18" s="1"/>
      <c r="T18" s="1"/>
      <c r="U18" s="1"/>
      <c r="V18" s="1"/>
      <c r="W18" s="1"/>
      <c r="X18" s="1"/>
      <c r="Y18" s="1"/>
      <c r="Z18" s="1"/>
    </row>
    <row r="19" spans="1:26" ht="14.25" customHeight="1" x14ac:dyDescent="0.35">
      <c r="A19" s="1"/>
      <c r="B19" s="722" t="s">
        <v>545</v>
      </c>
      <c r="C19" s="723"/>
      <c r="D19" s="187"/>
      <c r="E19" s="189" t="s">
        <v>15</v>
      </c>
      <c r="F19" s="190"/>
      <c r="G19" s="189" t="s">
        <v>16</v>
      </c>
      <c r="H19" s="191"/>
      <c r="I19" s="191"/>
      <c r="J19" s="310"/>
      <c r="K19" s="1"/>
      <c r="L19" s="1"/>
      <c r="M19" s="1"/>
      <c r="N19" s="1"/>
      <c r="O19" s="1"/>
      <c r="P19" s="1"/>
      <c r="Q19" s="1"/>
      <c r="R19" s="1"/>
      <c r="S19" s="1"/>
      <c r="T19" s="1"/>
      <c r="U19" s="1"/>
      <c r="V19" s="1"/>
      <c r="W19" s="1"/>
      <c r="X19" s="1"/>
      <c r="Y19" s="1"/>
      <c r="Z19" s="1"/>
    </row>
    <row r="20" spans="1:26" ht="14.25" customHeight="1" x14ac:dyDescent="0.35">
      <c r="A20" s="1"/>
      <c r="B20" s="192" t="s">
        <v>17</v>
      </c>
      <c r="C20" s="187"/>
      <c r="D20" s="1"/>
      <c r="E20" s="192" t="s">
        <v>18</v>
      </c>
      <c r="F20" s="187"/>
      <c r="G20" s="724" t="s">
        <v>19</v>
      </c>
      <c r="H20" s="725"/>
      <c r="I20" s="725"/>
      <c r="J20" s="1"/>
      <c r="K20" s="1"/>
      <c r="L20" s="1"/>
      <c r="M20" s="1"/>
      <c r="N20" s="1"/>
      <c r="O20" s="1"/>
      <c r="P20" s="1"/>
      <c r="Q20" s="1"/>
      <c r="R20" s="1"/>
      <c r="S20" s="1"/>
      <c r="T20" s="1"/>
      <c r="U20" s="1"/>
      <c r="V20" s="1"/>
      <c r="W20" s="1"/>
      <c r="X20" s="1"/>
      <c r="Y20" s="1"/>
      <c r="Z20" s="1"/>
    </row>
    <row r="21" spans="1:26" ht="8" customHeight="1" x14ac:dyDescent="0.35">
      <c r="A21" s="1"/>
      <c r="B21" s="187"/>
      <c r="C21" s="187"/>
      <c r="D21" s="187"/>
      <c r="E21" s="187"/>
      <c r="F21" s="187"/>
      <c r="G21" s="187"/>
      <c r="H21" s="187"/>
      <c r="I21" s="187"/>
      <c r="J21" s="1"/>
      <c r="K21" s="1"/>
      <c r="L21" s="1"/>
      <c r="M21" s="1"/>
      <c r="N21" s="1"/>
      <c r="O21" s="1"/>
      <c r="P21" s="1"/>
      <c r="Q21" s="1"/>
      <c r="R21" s="1"/>
      <c r="S21" s="1"/>
      <c r="T21" s="1"/>
      <c r="U21" s="1"/>
      <c r="V21" s="1"/>
      <c r="W21" s="1"/>
      <c r="X21" s="1"/>
      <c r="Y21" s="1"/>
      <c r="Z21" s="1"/>
    </row>
    <row r="22" spans="1:26" ht="14.25" customHeight="1" x14ac:dyDescent="0.35">
      <c r="A22" s="1"/>
      <c r="B22" s="191" t="s">
        <v>2132</v>
      </c>
      <c r="C22" s="191"/>
      <c r="D22" s="187"/>
      <c r="E22" s="191" t="s">
        <v>544</v>
      </c>
      <c r="F22" s="187"/>
      <c r="G22" s="191" t="s">
        <v>544</v>
      </c>
      <c r="H22" s="191"/>
      <c r="I22" s="191"/>
      <c r="J22" s="1"/>
      <c r="K22" s="1"/>
      <c r="L22" s="1"/>
      <c r="M22" s="1"/>
      <c r="N22" s="1"/>
      <c r="O22" s="1"/>
      <c r="P22" s="1"/>
      <c r="Q22" s="1"/>
      <c r="R22" s="1"/>
      <c r="S22" s="1"/>
      <c r="T22" s="1"/>
      <c r="U22" s="1"/>
      <c r="V22" s="1"/>
      <c r="W22" s="1"/>
      <c r="X22" s="1"/>
      <c r="Y22" s="1"/>
      <c r="Z22" s="1"/>
    </row>
    <row r="23" spans="1:26" ht="14.25" customHeight="1" x14ac:dyDescent="0.3">
      <c r="A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5">
      <c r="A25" s="1"/>
      <c r="B25" s="1"/>
      <c r="C25" s="1"/>
      <c r="D25" s="1"/>
      <c r="E25" s="1"/>
      <c r="F25" s="1"/>
      <c r="G25" s="1"/>
      <c r="H25" s="194"/>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88"/>
      <c r="H26" s="195"/>
      <c r="I26" s="1"/>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188"/>
      <c r="H27" s="195"/>
      <c r="I27" s="1"/>
      <c r="J27" s="1"/>
      <c r="K27" s="1"/>
      <c r="L27" s="1"/>
      <c r="M27" s="1"/>
      <c r="N27" s="1"/>
      <c r="O27" s="1"/>
      <c r="P27" s="1"/>
      <c r="Q27" s="1"/>
      <c r="R27" s="1"/>
      <c r="S27" s="1"/>
      <c r="T27" s="1"/>
      <c r="U27" s="1"/>
      <c r="V27" s="1"/>
      <c r="W27" s="1"/>
      <c r="X27" s="1"/>
      <c r="Y27" s="1"/>
      <c r="Z27" s="1"/>
    </row>
    <row r="28" spans="1:26" ht="14.25" customHeight="1" x14ac:dyDescent="0.35">
      <c r="A28" s="1"/>
      <c r="B28" s="1"/>
      <c r="C28" s="1"/>
      <c r="D28" s="1"/>
      <c r="E28" s="1"/>
      <c r="F28" s="1"/>
      <c r="G28" s="188"/>
      <c r="H28" s="195"/>
      <c r="I28" s="291"/>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188"/>
      <c r="H29" s="195"/>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31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sheetData>
  <autoFilter ref="A10:Z16"/>
  <mergeCells count="16">
    <mergeCell ref="J9:J10"/>
    <mergeCell ref="K9:K10"/>
    <mergeCell ref="B19:C19"/>
    <mergeCell ref="G20:I20"/>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4"/>
  <sheetViews>
    <sheetView view="pageBreakPreview" topLeftCell="C29" zoomScale="86" zoomScaleNormal="100" zoomScaleSheetLayoutView="86" workbookViewId="0">
      <selection activeCell="E35" sqref="E35"/>
    </sheetView>
  </sheetViews>
  <sheetFormatPr defaultColWidth="12.6640625" defaultRowHeight="15" customHeight="1" x14ac:dyDescent="0.3"/>
  <cols>
    <col min="1" max="1" width="0.5" style="185" customWidth="1"/>
    <col min="2" max="2" width="17.08203125" style="185" customWidth="1"/>
    <col min="3" max="3" width="23.83203125" style="185" customWidth="1"/>
    <col min="4" max="4" width="24.6640625" style="185" customWidth="1"/>
    <col min="5" max="5" width="37.5" style="185" customWidth="1"/>
    <col min="6" max="6" width="33.33203125" style="185" customWidth="1"/>
    <col min="7" max="7" width="10.33203125" style="185" customWidth="1"/>
    <col min="8" max="8" width="14.6640625" style="185" customWidth="1"/>
    <col min="9" max="9" width="11"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s="550" customFormat="1" ht="14.25" customHeight="1" x14ac:dyDescent="0.35">
      <c r="A3" s="586"/>
      <c r="B3" s="735" t="s">
        <v>23</v>
      </c>
      <c r="C3" s="736"/>
      <c r="D3" s="736"/>
      <c r="E3" s="736"/>
      <c r="F3" s="736"/>
      <c r="G3" s="736"/>
      <c r="H3" s="736"/>
      <c r="I3" s="736"/>
      <c r="J3" s="586"/>
      <c r="K3" s="586"/>
      <c r="L3" s="586"/>
      <c r="M3" s="586"/>
      <c r="N3" s="586"/>
      <c r="O3" s="586"/>
      <c r="P3" s="586"/>
      <c r="Q3" s="586"/>
      <c r="R3" s="586"/>
      <c r="S3" s="586"/>
      <c r="T3" s="586"/>
      <c r="U3" s="586"/>
      <c r="V3" s="586"/>
      <c r="W3" s="586"/>
      <c r="X3" s="586"/>
      <c r="Y3" s="586"/>
      <c r="Z3" s="586"/>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1989</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576"/>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30" customHeight="1" x14ac:dyDescent="0.35">
      <c r="A11" s="1"/>
      <c r="B11" s="454" t="s">
        <v>543</v>
      </c>
      <c r="C11" s="454" t="s">
        <v>1990</v>
      </c>
      <c r="D11" s="454" t="s">
        <v>1991</v>
      </c>
      <c r="E11" s="483" t="s">
        <v>1482</v>
      </c>
      <c r="F11" s="483" t="s">
        <v>25</v>
      </c>
      <c r="G11" s="597">
        <v>25</v>
      </c>
      <c r="H11" s="591">
        <f t="shared" ref="H11:H38" si="0">J11*G11</f>
        <v>533720</v>
      </c>
      <c r="I11" s="366"/>
      <c r="J11" s="584">
        <v>21348.799999999999</v>
      </c>
      <c r="K11" s="586">
        <v>21348.799999999999</v>
      </c>
      <c r="L11" s="1"/>
      <c r="M11" s="309"/>
      <c r="N11" s="310"/>
      <c r="O11" s="1"/>
      <c r="P11" s="318"/>
      <c r="Q11" s="309"/>
      <c r="R11" s="310"/>
      <c r="S11" s="1"/>
      <c r="T11" s="1"/>
      <c r="U11" s="1"/>
      <c r="V11" s="1"/>
      <c r="W11" s="1"/>
      <c r="X11" s="1"/>
      <c r="Y11" s="1"/>
      <c r="Z11" s="1"/>
    </row>
    <row r="12" spans="1:26" ht="30" customHeight="1" x14ac:dyDescent="0.35">
      <c r="A12" s="1"/>
      <c r="B12" s="454" t="s">
        <v>543</v>
      </c>
      <c r="C12" s="454" t="s">
        <v>1992</v>
      </c>
      <c r="D12" s="454" t="s">
        <v>1993</v>
      </c>
      <c r="E12" s="483" t="s">
        <v>1482</v>
      </c>
      <c r="F12" s="483" t="s">
        <v>25</v>
      </c>
      <c r="G12" s="597">
        <v>25</v>
      </c>
      <c r="H12" s="591">
        <f t="shared" si="0"/>
        <v>533720</v>
      </c>
      <c r="I12" s="366"/>
      <c r="J12" s="584">
        <v>21348.799999999999</v>
      </c>
      <c r="K12" s="586">
        <v>21348.799999999999</v>
      </c>
      <c r="L12" s="1"/>
      <c r="M12" s="309"/>
      <c r="N12" s="310"/>
      <c r="O12" s="1"/>
      <c r="P12" s="318"/>
      <c r="Q12" s="309"/>
      <c r="R12" s="310"/>
      <c r="S12" s="1"/>
      <c r="T12" s="1"/>
      <c r="U12" s="1"/>
      <c r="V12" s="1"/>
      <c r="W12" s="1"/>
      <c r="X12" s="1"/>
      <c r="Y12" s="1"/>
      <c r="Z12" s="1"/>
    </row>
    <row r="13" spans="1:26" ht="30" customHeight="1" x14ac:dyDescent="0.35">
      <c r="A13" s="1"/>
      <c r="B13" s="454" t="s">
        <v>543</v>
      </c>
      <c r="C13" s="454" t="s">
        <v>1994</v>
      </c>
      <c r="D13" s="454" t="s">
        <v>1995</v>
      </c>
      <c r="E13" s="483" t="s">
        <v>1482</v>
      </c>
      <c r="F13" s="483" t="s">
        <v>25</v>
      </c>
      <c r="G13" s="597">
        <v>25</v>
      </c>
      <c r="H13" s="591">
        <f t="shared" si="0"/>
        <v>533720</v>
      </c>
      <c r="I13" s="366"/>
      <c r="J13" s="584">
        <v>21348.799999999999</v>
      </c>
      <c r="K13" s="586">
        <v>21348.799999999999</v>
      </c>
      <c r="L13" s="1"/>
      <c r="M13" s="309"/>
      <c r="N13" s="310"/>
      <c r="O13" s="1"/>
      <c r="P13" s="318"/>
      <c r="Q13" s="309"/>
      <c r="R13" s="310"/>
      <c r="S13" s="1"/>
      <c r="T13" s="1"/>
      <c r="U13" s="1"/>
      <c r="V13" s="1"/>
      <c r="W13" s="1"/>
      <c r="X13" s="1"/>
      <c r="Y13" s="1"/>
      <c r="Z13" s="1"/>
    </row>
    <row r="14" spans="1:26" ht="30" customHeight="1" x14ac:dyDescent="0.35">
      <c r="A14" s="1"/>
      <c r="B14" s="454" t="s">
        <v>543</v>
      </c>
      <c r="C14" s="454" t="s">
        <v>1996</v>
      </c>
      <c r="D14" s="454" t="s">
        <v>1997</v>
      </c>
      <c r="E14" s="483" t="s">
        <v>1483</v>
      </c>
      <c r="F14" s="483" t="s">
        <v>25</v>
      </c>
      <c r="G14" s="597">
        <v>25</v>
      </c>
      <c r="H14" s="591">
        <f t="shared" si="0"/>
        <v>533720</v>
      </c>
      <c r="I14" s="366"/>
      <c r="J14" s="584">
        <v>21348.799999999999</v>
      </c>
      <c r="K14" s="586">
        <v>21348.799999999999</v>
      </c>
      <c r="L14" s="1"/>
      <c r="M14" s="309"/>
      <c r="N14" s="310"/>
      <c r="O14" s="1"/>
      <c r="P14" s="318"/>
      <c r="Q14" s="309"/>
      <c r="R14" s="310"/>
      <c r="S14" s="1"/>
      <c r="T14" s="1"/>
      <c r="U14" s="1"/>
      <c r="V14" s="1"/>
      <c r="W14" s="1"/>
      <c r="X14" s="1"/>
      <c r="Y14" s="1"/>
      <c r="Z14" s="1"/>
    </row>
    <row r="15" spans="1:26" ht="30" customHeight="1" x14ac:dyDescent="0.35">
      <c r="A15" s="1"/>
      <c r="B15" s="454" t="s">
        <v>543</v>
      </c>
      <c r="C15" s="454" t="s">
        <v>1998</v>
      </c>
      <c r="D15" s="454" t="s">
        <v>1999</v>
      </c>
      <c r="E15" s="483" t="s">
        <v>1483</v>
      </c>
      <c r="F15" s="483" t="s">
        <v>25</v>
      </c>
      <c r="G15" s="597">
        <v>25</v>
      </c>
      <c r="H15" s="591">
        <f t="shared" si="0"/>
        <v>533720</v>
      </c>
      <c r="I15" s="366"/>
      <c r="J15" s="584">
        <v>21348.799999999999</v>
      </c>
      <c r="K15" s="586">
        <v>21348.799999999999</v>
      </c>
      <c r="L15" s="1"/>
      <c r="M15" s="309"/>
      <c r="N15" s="310"/>
      <c r="O15" s="1"/>
      <c r="P15" s="318"/>
      <c r="Q15" s="309"/>
      <c r="R15" s="310"/>
      <c r="S15" s="1"/>
      <c r="T15" s="1"/>
      <c r="U15" s="1"/>
      <c r="V15" s="1"/>
      <c r="W15" s="1"/>
      <c r="X15" s="1"/>
      <c r="Y15" s="1"/>
      <c r="Z15" s="1"/>
    </row>
    <row r="16" spans="1:26" ht="30" customHeight="1" x14ac:dyDescent="0.35">
      <c r="A16" s="1"/>
      <c r="B16" s="454" t="s">
        <v>543</v>
      </c>
      <c r="C16" s="454" t="s">
        <v>2000</v>
      </c>
      <c r="D16" s="454" t="s">
        <v>2001</v>
      </c>
      <c r="E16" s="483" t="s">
        <v>1483</v>
      </c>
      <c r="F16" s="483" t="s">
        <v>25</v>
      </c>
      <c r="G16" s="597">
        <v>25</v>
      </c>
      <c r="H16" s="591">
        <f t="shared" si="0"/>
        <v>533720</v>
      </c>
      <c r="I16" s="366"/>
      <c r="J16" s="584">
        <v>21348.799999999999</v>
      </c>
      <c r="K16" s="586">
        <v>21348.799999999999</v>
      </c>
      <c r="L16" s="1"/>
      <c r="M16" s="309"/>
      <c r="N16" s="310"/>
      <c r="O16" s="1"/>
      <c r="P16" s="318"/>
      <c r="Q16" s="309"/>
      <c r="R16" s="310"/>
      <c r="S16" s="1"/>
      <c r="T16" s="1"/>
      <c r="U16" s="1"/>
      <c r="V16" s="1"/>
      <c r="W16" s="1"/>
      <c r="X16" s="1"/>
      <c r="Y16" s="1"/>
      <c r="Z16" s="1"/>
    </row>
    <row r="17" spans="1:26" ht="30" customHeight="1" x14ac:dyDescent="0.35">
      <c r="A17" s="1"/>
      <c r="B17" s="454" t="s">
        <v>543</v>
      </c>
      <c r="C17" s="454" t="s">
        <v>2002</v>
      </c>
      <c r="D17" s="454" t="s">
        <v>2003</v>
      </c>
      <c r="E17" s="651" t="s">
        <v>1484</v>
      </c>
      <c r="F17" s="485" t="s">
        <v>1485</v>
      </c>
      <c r="G17" s="597">
        <v>25</v>
      </c>
      <c r="H17" s="591">
        <f t="shared" si="0"/>
        <v>314020</v>
      </c>
      <c r="I17" s="366"/>
      <c r="J17" s="584">
        <v>12560.8</v>
      </c>
      <c r="K17" s="586">
        <v>12560.8</v>
      </c>
      <c r="L17" s="1"/>
      <c r="M17" s="309"/>
      <c r="N17" s="310"/>
      <c r="O17" s="1"/>
      <c r="P17" s="318"/>
      <c r="Q17" s="309"/>
      <c r="R17" s="310"/>
      <c r="S17" s="1"/>
      <c r="T17" s="1"/>
      <c r="U17" s="1"/>
      <c r="V17" s="1"/>
      <c r="W17" s="1"/>
      <c r="X17" s="1"/>
      <c r="Y17" s="1"/>
      <c r="Z17" s="1"/>
    </row>
    <row r="18" spans="1:26" ht="30" customHeight="1" x14ac:dyDescent="0.35">
      <c r="A18" s="1"/>
      <c r="B18" s="454" t="s">
        <v>543</v>
      </c>
      <c r="C18" s="454" t="s">
        <v>2004</v>
      </c>
      <c r="D18" s="454" t="s">
        <v>2005</v>
      </c>
      <c r="E18" s="651" t="s">
        <v>1484</v>
      </c>
      <c r="F18" s="486" t="s">
        <v>429</v>
      </c>
      <c r="G18" s="597">
        <v>25</v>
      </c>
      <c r="H18" s="591">
        <f t="shared" si="0"/>
        <v>360395</v>
      </c>
      <c r="I18" s="366"/>
      <c r="J18" s="584">
        <v>14415.8</v>
      </c>
      <c r="K18" s="586">
        <v>14415.8</v>
      </c>
      <c r="L18" s="1"/>
      <c r="M18" s="309"/>
      <c r="N18" s="310"/>
      <c r="O18" s="1"/>
      <c r="P18" s="318"/>
      <c r="Q18" s="309"/>
      <c r="R18" s="310"/>
      <c r="S18" s="1"/>
      <c r="T18" s="1"/>
      <c r="U18" s="1"/>
      <c r="V18" s="1"/>
      <c r="W18" s="1"/>
      <c r="X18" s="1"/>
      <c r="Y18" s="1"/>
      <c r="Z18" s="1"/>
    </row>
    <row r="19" spans="1:26" ht="30" customHeight="1" x14ac:dyDescent="0.3">
      <c r="A19" s="1"/>
      <c r="B19" s="454" t="s">
        <v>543</v>
      </c>
      <c r="C19" s="454" t="s">
        <v>2006</v>
      </c>
      <c r="D19" s="454" t="s">
        <v>2007</v>
      </c>
      <c r="E19" s="651" t="s">
        <v>1484</v>
      </c>
      <c r="F19" s="487" t="s">
        <v>189</v>
      </c>
      <c r="G19" s="597">
        <v>25</v>
      </c>
      <c r="H19" s="591">
        <f t="shared" si="0"/>
        <v>486520</v>
      </c>
      <c r="I19" s="366"/>
      <c r="J19" s="586">
        <v>19460.8</v>
      </c>
      <c r="K19" s="586">
        <v>19460.8</v>
      </c>
      <c r="L19" s="1"/>
      <c r="M19" s="309"/>
      <c r="N19" s="310"/>
      <c r="O19" s="1"/>
      <c r="P19" s="318"/>
      <c r="Q19" s="309"/>
      <c r="R19" s="310"/>
      <c r="S19" s="1"/>
      <c r="T19" s="1"/>
      <c r="U19" s="1"/>
      <c r="V19" s="1"/>
      <c r="W19" s="1"/>
      <c r="X19" s="1"/>
      <c r="Y19" s="1"/>
      <c r="Z19" s="1"/>
    </row>
    <row r="20" spans="1:26" ht="30" customHeight="1" x14ac:dyDescent="0.35">
      <c r="A20" s="1"/>
      <c r="B20" s="454" t="s">
        <v>543</v>
      </c>
      <c r="C20" s="454" t="s">
        <v>2008</v>
      </c>
      <c r="D20" s="454" t="s">
        <v>2009</v>
      </c>
      <c r="E20" s="483" t="s">
        <v>597</v>
      </c>
      <c r="F20" s="483" t="s">
        <v>31</v>
      </c>
      <c r="G20" s="597">
        <v>25</v>
      </c>
      <c r="H20" s="591">
        <f t="shared" si="0"/>
        <v>406020</v>
      </c>
      <c r="I20" s="366"/>
      <c r="J20" s="584">
        <v>16240.8</v>
      </c>
      <c r="K20" s="586">
        <v>16240.8</v>
      </c>
      <c r="L20" s="1"/>
      <c r="M20" s="309"/>
      <c r="N20" s="310"/>
      <c r="O20" s="1"/>
      <c r="P20" s="318"/>
      <c r="Q20" s="309"/>
      <c r="R20" s="310"/>
      <c r="S20" s="1"/>
      <c r="T20" s="1"/>
      <c r="U20" s="1"/>
      <c r="V20" s="1"/>
      <c r="W20" s="1"/>
      <c r="X20" s="1"/>
      <c r="Y20" s="1"/>
      <c r="Z20" s="1"/>
    </row>
    <row r="21" spans="1:26" ht="30" customHeight="1" x14ac:dyDescent="0.35">
      <c r="A21" s="1"/>
      <c r="B21" s="454" t="s">
        <v>543</v>
      </c>
      <c r="C21" s="454" t="s">
        <v>2010</v>
      </c>
      <c r="D21" s="454" t="s">
        <v>2011</v>
      </c>
      <c r="E21" s="483" t="s">
        <v>597</v>
      </c>
      <c r="F21" s="483" t="s">
        <v>31</v>
      </c>
      <c r="G21" s="597">
        <v>25</v>
      </c>
      <c r="H21" s="591">
        <f t="shared" si="0"/>
        <v>406020</v>
      </c>
      <c r="I21" s="366"/>
      <c r="J21" s="584">
        <v>16240.8</v>
      </c>
      <c r="K21" s="586">
        <v>16240.8</v>
      </c>
      <c r="L21" s="1"/>
      <c r="M21" s="309"/>
      <c r="N21" s="310"/>
      <c r="O21" s="1"/>
      <c r="P21" s="318"/>
      <c r="Q21" s="309"/>
      <c r="R21" s="310"/>
      <c r="S21" s="1"/>
      <c r="T21" s="1"/>
      <c r="U21" s="1"/>
      <c r="V21" s="1"/>
      <c r="W21" s="1"/>
      <c r="X21" s="1"/>
      <c r="Y21" s="1"/>
      <c r="Z21" s="1"/>
    </row>
    <row r="22" spans="1:26" ht="30" customHeight="1" x14ac:dyDescent="0.35">
      <c r="A22" s="1"/>
      <c r="B22" s="454" t="s">
        <v>543</v>
      </c>
      <c r="C22" s="454" t="s">
        <v>2012</v>
      </c>
      <c r="D22" s="454" t="s">
        <v>2013</v>
      </c>
      <c r="E22" s="483" t="s">
        <v>597</v>
      </c>
      <c r="F22" s="483" t="s">
        <v>31</v>
      </c>
      <c r="G22" s="597">
        <v>25</v>
      </c>
      <c r="H22" s="591">
        <f t="shared" si="0"/>
        <v>406020</v>
      </c>
      <c r="I22" s="366"/>
      <c r="J22" s="584">
        <v>16240.8</v>
      </c>
      <c r="K22" s="586">
        <v>16240.8</v>
      </c>
      <c r="L22" s="1"/>
      <c r="M22" s="309"/>
      <c r="N22" s="310"/>
      <c r="O22" s="1"/>
      <c r="P22" s="318"/>
      <c r="Q22" s="309"/>
      <c r="R22" s="310"/>
      <c r="S22" s="1"/>
      <c r="T22" s="1"/>
      <c r="U22" s="1"/>
      <c r="V22" s="1"/>
      <c r="W22" s="1"/>
      <c r="X22" s="1"/>
      <c r="Y22" s="1"/>
      <c r="Z22" s="1"/>
    </row>
    <row r="23" spans="1:26" ht="30" customHeight="1" x14ac:dyDescent="0.35">
      <c r="A23" s="1"/>
      <c r="B23" s="454" t="s">
        <v>543</v>
      </c>
      <c r="C23" s="454" t="s">
        <v>2014</v>
      </c>
      <c r="D23" s="454" t="s">
        <v>2015</v>
      </c>
      <c r="E23" s="483" t="s">
        <v>1486</v>
      </c>
      <c r="F23" s="483" t="s">
        <v>31</v>
      </c>
      <c r="G23" s="597">
        <v>25</v>
      </c>
      <c r="H23" s="591">
        <f t="shared" si="0"/>
        <v>406020</v>
      </c>
      <c r="I23" s="366"/>
      <c r="J23" s="584">
        <v>16240.8</v>
      </c>
      <c r="K23" s="586">
        <v>16240.8</v>
      </c>
      <c r="L23" s="1"/>
      <c r="M23" s="309"/>
      <c r="N23" s="310"/>
      <c r="O23" s="1"/>
      <c r="P23" s="318"/>
      <c r="Q23" s="309"/>
      <c r="R23" s="310"/>
      <c r="S23" s="1"/>
      <c r="T23" s="1"/>
      <c r="U23" s="1"/>
      <c r="V23" s="1"/>
      <c r="W23" s="1"/>
      <c r="X23" s="1"/>
      <c r="Y23" s="1"/>
      <c r="Z23" s="1"/>
    </row>
    <row r="24" spans="1:26" ht="30" customHeight="1" x14ac:dyDescent="0.35">
      <c r="A24" s="1"/>
      <c r="B24" s="454" t="s">
        <v>543</v>
      </c>
      <c r="C24" s="454" t="s">
        <v>2016</v>
      </c>
      <c r="D24" s="454" t="s">
        <v>2017</v>
      </c>
      <c r="E24" s="483" t="s">
        <v>1486</v>
      </c>
      <c r="F24" s="483" t="s">
        <v>31</v>
      </c>
      <c r="G24" s="597">
        <v>25</v>
      </c>
      <c r="H24" s="591">
        <f t="shared" si="0"/>
        <v>406020</v>
      </c>
      <c r="I24" s="366"/>
      <c r="J24" s="584">
        <v>16240.8</v>
      </c>
      <c r="K24" s="586">
        <v>16240.8</v>
      </c>
      <c r="L24" s="1"/>
      <c r="M24" s="309"/>
      <c r="N24" s="310"/>
      <c r="O24" s="1"/>
      <c r="P24" s="318"/>
      <c r="Q24" s="309"/>
      <c r="R24" s="310"/>
      <c r="S24" s="1"/>
      <c r="T24" s="1"/>
      <c r="U24" s="1"/>
      <c r="V24" s="1"/>
      <c r="W24" s="1"/>
      <c r="X24" s="1"/>
      <c r="Y24" s="1"/>
      <c r="Z24" s="1"/>
    </row>
    <row r="25" spans="1:26" ht="30" customHeight="1" x14ac:dyDescent="0.35">
      <c r="A25" s="1"/>
      <c r="B25" s="454" t="s">
        <v>543</v>
      </c>
      <c r="C25" s="454" t="s">
        <v>2018</v>
      </c>
      <c r="D25" s="454" t="s">
        <v>2019</v>
      </c>
      <c r="E25" s="483" t="s">
        <v>1486</v>
      </c>
      <c r="F25" s="483" t="s">
        <v>31</v>
      </c>
      <c r="G25" s="597">
        <v>25</v>
      </c>
      <c r="H25" s="591">
        <f t="shared" si="0"/>
        <v>406020</v>
      </c>
      <c r="I25" s="366"/>
      <c r="J25" s="584">
        <v>16240.8</v>
      </c>
      <c r="K25" s="586">
        <v>16240.8</v>
      </c>
      <c r="L25" s="1"/>
      <c r="M25" s="309"/>
      <c r="N25" s="310"/>
      <c r="O25" s="1"/>
      <c r="P25" s="318"/>
      <c r="Q25" s="309"/>
      <c r="R25" s="310"/>
      <c r="S25" s="1"/>
      <c r="T25" s="1"/>
      <c r="U25" s="1"/>
      <c r="V25" s="1"/>
      <c r="W25" s="1"/>
      <c r="X25" s="1"/>
      <c r="Y25" s="1"/>
      <c r="Z25" s="1"/>
    </row>
    <row r="26" spans="1:26" ht="30" customHeight="1" x14ac:dyDescent="0.35">
      <c r="A26" s="1"/>
      <c r="B26" s="454" t="s">
        <v>543</v>
      </c>
      <c r="C26" s="454" t="s">
        <v>2020</v>
      </c>
      <c r="D26" s="454" t="s">
        <v>2021</v>
      </c>
      <c r="E26" s="484" t="s">
        <v>1988</v>
      </c>
      <c r="F26" s="485" t="s">
        <v>1485</v>
      </c>
      <c r="G26" s="597">
        <v>25</v>
      </c>
      <c r="H26" s="591">
        <f t="shared" si="0"/>
        <v>314020</v>
      </c>
      <c r="I26" s="366"/>
      <c r="J26" s="584">
        <v>12560.8</v>
      </c>
      <c r="K26" s="586">
        <v>12560.8</v>
      </c>
      <c r="L26" s="1"/>
      <c r="M26" s="309"/>
      <c r="N26" s="310"/>
      <c r="O26" s="1"/>
      <c r="P26" s="318"/>
      <c r="Q26" s="309"/>
      <c r="R26" s="310"/>
      <c r="S26" s="1"/>
      <c r="T26" s="1"/>
      <c r="U26" s="1"/>
      <c r="V26" s="1"/>
      <c r="W26" s="1"/>
      <c r="X26" s="1"/>
      <c r="Y26" s="1"/>
      <c r="Z26" s="1"/>
    </row>
    <row r="27" spans="1:26" ht="30" customHeight="1" x14ac:dyDescent="0.35">
      <c r="A27" s="1"/>
      <c r="B27" s="454" t="s">
        <v>543</v>
      </c>
      <c r="C27" s="454" t="s">
        <v>2022</v>
      </c>
      <c r="D27" s="454" t="s">
        <v>2023</v>
      </c>
      <c r="E27" s="484" t="s">
        <v>1988</v>
      </c>
      <c r="F27" s="485" t="s">
        <v>1485</v>
      </c>
      <c r="G27" s="597">
        <v>25</v>
      </c>
      <c r="H27" s="591">
        <f t="shared" si="0"/>
        <v>314020</v>
      </c>
      <c r="I27" s="366"/>
      <c r="J27" s="584">
        <v>12560.8</v>
      </c>
      <c r="K27" s="586">
        <v>12560.8</v>
      </c>
      <c r="L27" s="1"/>
      <c r="M27" s="309"/>
      <c r="N27" s="310"/>
      <c r="O27" s="1"/>
      <c r="P27" s="318"/>
      <c r="Q27" s="309"/>
      <c r="R27" s="310"/>
      <c r="S27" s="1"/>
      <c r="T27" s="1"/>
      <c r="U27" s="1"/>
      <c r="V27" s="1"/>
      <c r="W27" s="1"/>
      <c r="X27" s="1"/>
      <c r="Y27" s="1"/>
      <c r="Z27" s="1"/>
    </row>
    <row r="28" spans="1:26" ht="30" customHeight="1" x14ac:dyDescent="0.35">
      <c r="A28" s="1"/>
      <c r="B28" s="454" t="s">
        <v>543</v>
      </c>
      <c r="C28" s="454" t="s">
        <v>2024</v>
      </c>
      <c r="D28" s="454" t="s">
        <v>2025</v>
      </c>
      <c r="E28" s="484" t="s">
        <v>1988</v>
      </c>
      <c r="F28" s="485" t="s">
        <v>1485</v>
      </c>
      <c r="G28" s="597">
        <v>25</v>
      </c>
      <c r="H28" s="591">
        <f t="shared" si="0"/>
        <v>314020</v>
      </c>
      <c r="I28" s="366"/>
      <c r="J28" s="584">
        <v>12560.8</v>
      </c>
      <c r="K28" s="586">
        <v>12560.8</v>
      </c>
      <c r="L28" s="1"/>
      <c r="M28" s="309"/>
      <c r="N28" s="310"/>
      <c r="O28" s="1"/>
      <c r="P28" s="318"/>
      <c r="Q28" s="309"/>
      <c r="R28" s="310"/>
      <c r="S28" s="1"/>
      <c r="T28" s="1"/>
      <c r="U28" s="1"/>
      <c r="V28" s="1"/>
      <c r="W28" s="1"/>
      <c r="X28" s="1"/>
      <c r="Y28" s="1"/>
      <c r="Z28" s="1"/>
    </row>
    <row r="29" spans="1:26" ht="30" customHeight="1" x14ac:dyDescent="0.35">
      <c r="A29" s="1"/>
      <c r="B29" s="454" t="s">
        <v>543</v>
      </c>
      <c r="C29" s="454" t="s">
        <v>2026</v>
      </c>
      <c r="D29" s="454" t="s">
        <v>2027</v>
      </c>
      <c r="E29" s="483" t="s">
        <v>1487</v>
      </c>
      <c r="F29" s="483" t="s">
        <v>1987</v>
      </c>
      <c r="G29" s="597">
        <v>25</v>
      </c>
      <c r="H29" s="591">
        <f t="shared" si="0"/>
        <v>406020</v>
      </c>
      <c r="I29" s="366"/>
      <c r="J29" s="584">
        <v>16240.8</v>
      </c>
      <c r="K29" s="586">
        <v>16240.8</v>
      </c>
      <c r="L29" s="1"/>
      <c r="M29" s="309"/>
      <c r="N29" s="310"/>
      <c r="O29" s="1"/>
      <c r="P29" s="318"/>
      <c r="Q29" s="309"/>
      <c r="R29" s="310"/>
      <c r="S29" s="1"/>
      <c r="T29" s="1"/>
      <c r="U29" s="1"/>
      <c r="V29" s="1"/>
      <c r="W29" s="1"/>
      <c r="X29" s="1"/>
      <c r="Y29" s="1"/>
      <c r="Z29" s="1"/>
    </row>
    <row r="30" spans="1:26" ht="30" customHeight="1" x14ac:dyDescent="0.35">
      <c r="A30" s="1"/>
      <c r="B30" s="454" t="s">
        <v>543</v>
      </c>
      <c r="C30" s="454" t="s">
        <v>2028</v>
      </c>
      <c r="D30" s="454" t="s">
        <v>2029</v>
      </c>
      <c r="E30" s="483" t="s">
        <v>1487</v>
      </c>
      <c r="F30" s="483" t="s">
        <v>1987</v>
      </c>
      <c r="G30" s="597">
        <v>25</v>
      </c>
      <c r="H30" s="591">
        <f t="shared" si="0"/>
        <v>406020</v>
      </c>
      <c r="I30" s="366"/>
      <c r="J30" s="584">
        <v>16240.8</v>
      </c>
      <c r="K30" s="586">
        <v>16240.8</v>
      </c>
      <c r="L30" s="1"/>
      <c r="M30" s="309"/>
      <c r="N30" s="310"/>
      <c r="O30" s="1"/>
      <c r="P30" s="318"/>
      <c r="Q30" s="309"/>
      <c r="R30" s="310"/>
      <c r="S30" s="1"/>
      <c r="T30" s="1"/>
      <c r="U30" s="1"/>
      <c r="V30" s="1"/>
      <c r="W30" s="1"/>
      <c r="X30" s="1"/>
      <c r="Y30" s="1"/>
      <c r="Z30" s="1"/>
    </row>
    <row r="31" spans="1:26" ht="30" customHeight="1" x14ac:dyDescent="0.35">
      <c r="A31" s="1"/>
      <c r="B31" s="454" t="s">
        <v>543</v>
      </c>
      <c r="C31" s="454" t="s">
        <v>2030</v>
      </c>
      <c r="D31" s="454" t="s">
        <v>2031</v>
      </c>
      <c r="E31" s="483" t="s">
        <v>1487</v>
      </c>
      <c r="F31" s="483" t="s">
        <v>1987</v>
      </c>
      <c r="G31" s="597">
        <v>25</v>
      </c>
      <c r="H31" s="591">
        <f t="shared" si="0"/>
        <v>406020</v>
      </c>
      <c r="I31" s="366"/>
      <c r="J31" s="584">
        <v>16240.8</v>
      </c>
      <c r="K31" s="586">
        <v>16240.8</v>
      </c>
      <c r="L31" s="1"/>
      <c r="M31" s="309"/>
      <c r="N31" s="310"/>
      <c r="O31" s="1"/>
      <c r="P31" s="318"/>
      <c r="Q31" s="309"/>
      <c r="R31" s="310"/>
      <c r="S31" s="1"/>
      <c r="T31" s="1"/>
      <c r="U31" s="1"/>
      <c r="V31" s="1"/>
      <c r="W31" s="1"/>
      <c r="X31" s="1"/>
      <c r="Y31" s="1"/>
      <c r="Z31" s="1"/>
    </row>
    <row r="32" spans="1:26" ht="30" customHeight="1" x14ac:dyDescent="0.35">
      <c r="A32" s="1"/>
      <c r="B32" s="454" t="s">
        <v>543</v>
      </c>
      <c r="C32" s="454" t="s">
        <v>2032</v>
      </c>
      <c r="D32" s="454" t="s">
        <v>2033</v>
      </c>
      <c r="E32" s="483" t="s">
        <v>1488</v>
      </c>
      <c r="F32" s="485" t="s">
        <v>1485</v>
      </c>
      <c r="G32" s="597">
        <v>25</v>
      </c>
      <c r="H32" s="591">
        <f t="shared" si="0"/>
        <v>314020</v>
      </c>
      <c r="I32" s="366"/>
      <c r="J32" s="584">
        <v>12560.8</v>
      </c>
      <c r="K32" s="586">
        <v>12560.8</v>
      </c>
      <c r="L32" s="1"/>
      <c r="M32" s="309"/>
      <c r="N32" s="310"/>
      <c r="O32" s="1"/>
      <c r="P32" s="318"/>
      <c r="Q32" s="309"/>
      <c r="R32" s="310"/>
      <c r="S32" s="1"/>
      <c r="T32" s="1"/>
      <c r="U32" s="1"/>
      <c r="V32" s="1"/>
      <c r="W32" s="1"/>
      <c r="X32" s="1"/>
      <c r="Y32" s="1"/>
      <c r="Z32" s="1"/>
    </row>
    <row r="33" spans="1:26" ht="30" customHeight="1" x14ac:dyDescent="0.35">
      <c r="A33" s="1"/>
      <c r="B33" s="454" t="s">
        <v>543</v>
      </c>
      <c r="C33" s="454" t="s">
        <v>2034</v>
      </c>
      <c r="D33" s="454" t="s">
        <v>2035</v>
      </c>
      <c r="E33" s="483" t="s">
        <v>1488</v>
      </c>
      <c r="F33" s="486" t="s">
        <v>429</v>
      </c>
      <c r="G33" s="597">
        <v>25</v>
      </c>
      <c r="H33" s="591">
        <f t="shared" si="0"/>
        <v>360395</v>
      </c>
      <c r="I33" s="366"/>
      <c r="J33" s="584">
        <v>14415.8</v>
      </c>
      <c r="K33" s="586">
        <v>14415.8</v>
      </c>
      <c r="L33" s="1"/>
      <c r="M33" s="309"/>
      <c r="N33" s="310"/>
      <c r="O33" s="1"/>
      <c r="P33" s="318"/>
      <c r="Q33" s="309"/>
      <c r="R33" s="310"/>
      <c r="S33" s="1"/>
      <c r="T33" s="1"/>
      <c r="U33" s="1"/>
      <c r="V33" s="1"/>
      <c r="W33" s="1"/>
      <c r="X33" s="1"/>
      <c r="Y33" s="1"/>
      <c r="Z33" s="1"/>
    </row>
    <row r="34" spans="1:26" ht="30" customHeight="1" x14ac:dyDescent="0.35">
      <c r="A34" s="1"/>
      <c r="B34" s="454" t="s">
        <v>543</v>
      </c>
      <c r="C34" s="454" t="s">
        <v>2036</v>
      </c>
      <c r="D34" s="454" t="s">
        <v>2037</v>
      </c>
      <c r="E34" s="483" t="s">
        <v>1488</v>
      </c>
      <c r="F34" s="486" t="s">
        <v>429</v>
      </c>
      <c r="G34" s="597">
        <v>25</v>
      </c>
      <c r="H34" s="591">
        <f t="shared" si="0"/>
        <v>360395</v>
      </c>
      <c r="I34" s="366"/>
      <c r="J34" s="584">
        <v>14415.8</v>
      </c>
      <c r="K34" s="586">
        <v>14415.8</v>
      </c>
      <c r="L34" s="1"/>
      <c r="M34" s="309"/>
      <c r="N34" s="310"/>
      <c r="O34" s="1"/>
      <c r="P34" s="318"/>
      <c r="Q34" s="309"/>
      <c r="R34" s="310"/>
      <c r="S34" s="1"/>
      <c r="T34" s="1"/>
      <c r="U34" s="1"/>
      <c r="V34" s="1"/>
      <c r="W34" s="1"/>
      <c r="X34" s="1"/>
      <c r="Y34" s="1"/>
      <c r="Z34" s="1"/>
    </row>
    <row r="35" spans="1:26" ht="30" customHeight="1" x14ac:dyDescent="0.35">
      <c r="A35" s="1"/>
      <c r="B35" s="454" t="s">
        <v>543</v>
      </c>
      <c r="C35" s="454" t="s">
        <v>2038</v>
      </c>
      <c r="D35" s="454" t="s">
        <v>2039</v>
      </c>
      <c r="E35" s="483" t="s">
        <v>1490</v>
      </c>
      <c r="F35" s="483" t="s">
        <v>408</v>
      </c>
      <c r="G35" s="597">
        <v>25</v>
      </c>
      <c r="H35" s="591">
        <f t="shared" si="0"/>
        <v>566745</v>
      </c>
      <c r="I35" s="366"/>
      <c r="J35" s="584">
        <v>22669.8</v>
      </c>
      <c r="K35" s="586">
        <v>22669.8</v>
      </c>
      <c r="L35" s="1"/>
      <c r="M35" s="309"/>
      <c r="N35" s="310"/>
      <c r="O35" s="1"/>
      <c r="P35" s="318"/>
      <c r="Q35" s="309"/>
      <c r="R35" s="310"/>
      <c r="S35" s="1"/>
      <c r="T35" s="1"/>
      <c r="U35" s="1"/>
      <c r="V35" s="1"/>
      <c r="W35" s="1"/>
      <c r="X35" s="1"/>
      <c r="Y35" s="1"/>
      <c r="Z35" s="1"/>
    </row>
    <row r="36" spans="1:26" ht="30" customHeight="1" x14ac:dyDescent="0.35">
      <c r="A36" s="1"/>
      <c r="B36" s="454" t="s">
        <v>543</v>
      </c>
      <c r="C36" s="454" t="s">
        <v>2040</v>
      </c>
      <c r="D36" s="454" t="s">
        <v>2041</v>
      </c>
      <c r="E36" s="483" t="s">
        <v>1490</v>
      </c>
      <c r="F36" s="483" t="s">
        <v>408</v>
      </c>
      <c r="G36" s="597">
        <v>25</v>
      </c>
      <c r="H36" s="591">
        <f t="shared" si="0"/>
        <v>566745</v>
      </c>
      <c r="I36" s="366"/>
      <c r="J36" s="584">
        <v>22669.8</v>
      </c>
      <c r="K36" s="586">
        <v>22669.8</v>
      </c>
      <c r="L36" s="1"/>
      <c r="M36" s="309"/>
      <c r="N36" s="310"/>
      <c r="O36" s="1"/>
      <c r="P36" s="318"/>
      <c r="Q36" s="309"/>
      <c r="R36" s="310"/>
      <c r="S36" s="1"/>
      <c r="T36" s="1"/>
      <c r="U36" s="1"/>
      <c r="V36" s="1"/>
      <c r="W36" s="1"/>
      <c r="X36" s="1"/>
      <c r="Y36" s="1"/>
      <c r="Z36" s="1"/>
    </row>
    <row r="37" spans="1:26" ht="30" customHeight="1" x14ac:dyDescent="0.35">
      <c r="A37" s="1"/>
      <c r="B37" s="454" t="s">
        <v>543</v>
      </c>
      <c r="C37" s="454" t="s">
        <v>2042</v>
      </c>
      <c r="D37" s="454" t="s">
        <v>2043</v>
      </c>
      <c r="E37" s="483" t="s">
        <v>1490</v>
      </c>
      <c r="F37" s="483" t="s">
        <v>409</v>
      </c>
      <c r="G37" s="597">
        <v>25</v>
      </c>
      <c r="H37" s="591">
        <f t="shared" si="0"/>
        <v>598220</v>
      </c>
      <c r="I37" s="366"/>
      <c r="J37" s="584">
        <v>23928.799999999999</v>
      </c>
      <c r="K37" s="586">
        <v>23928.799999999999</v>
      </c>
      <c r="L37" s="1"/>
      <c r="M37" s="309"/>
      <c r="N37" s="310"/>
      <c r="O37" s="1"/>
      <c r="P37" s="318"/>
      <c r="Q37" s="309"/>
      <c r="R37" s="310"/>
      <c r="S37" s="1"/>
      <c r="T37" s="1"/>
      <c r="U37" s="1"/>
      <c r="V37" s="1"/>
      <c r="W37" s="1"/>
      <c r="X37" s="1"/>
      <c r="Y37" s="1"/>
      <c r="Z37" s="1"/>
    </row>
    <row r="38" spans="1:26" ht="30" customHeight="1" x14ac:dyDescent="0.35">
      <c r="A38" s="1"/>
      <c r="B38" s="454" t="s">
        <v>543</v>
      </c>
      <c r="C38" s="454" t="s">
        <v>2044</v>
      </c>
      <c r="D38" s="454" t="s">
        <v>2045</v>
      </c>
      <c r="E38" s="483" t="s">
        <v>1490</v>
      </c>
      <c r="F38" s="483" t="s">
        <v>409</v>
      </c>
      <c r="G38" s="597">
        <v>25</v>
      </c>
      <c r="H38" s="591">
        <f t="shared" si="0"/>
        <v>598220</v>
      </c>
      <c r="I38" s="366"/>
      <c r="J38" s="584">
        <v>23928.799999999999</v>
      </c>
      <c r="K38" s="586">
        <v>23928.799999999999</v>
      </c>
      <c r="L38" s="1"/>
      <c r="M38" s="309"/>
      <c r="N38" s="310"/>
      <c r="O38" s="1"/>
      <c r="P38" s="318"/>
      <c r="Q38" s="309"/>
      <c r="R38" s="310"/>
      <c r="S38" s="1"/>
      <c r="T38" s="1"/>
      <c r="U38" s="1"/>
      <c r="V38" s="1"/>
      <c r="W38" s="1"/>
      <c r="X38" s="1"/>
      <c r="Y38" s="1"/>
      <c r="Z38" s="1"/>
    </row>
    <row r="39" spans="1:26" ht="22.5" customHeight="1" x14ac:dyDescent="0.35">
      <c r="A39" s="1"/>
      <c r="B39" s="202" t="s">
        <v>12</v>
      </c>
      <c r="C39" s="202"/>
      <c r="D39" s="202"/>
      <c r="E39" s="202"/>
      <c r="F39" s="202"/>
      <c r="G39" s="203">
        <f>SUM(G11:G38)</f>
        <v>700</v>
      </c>
      <c r="H39" s="338">
        <f>SUM(H11:H38)</f>
        <v>12324235</v>
      </c>
      <c r="I39" s="202"/>
      <c r="J39" s="1"/>
      <c r="K39" s="1"/>
      <c r="L39" s="1"/>
      <c r="M39" s="1"/>
      <c r="N39" s="1"/>
      <c r="O39" s="1"/>
      <c r="P39" s="1"/>
      <c r="Q39" s="1"/>
      <c r="R39" s="1"/>
      <c r="S39" s="1"/>
      <c r="T39" s="1"/>
      <c r="U39" s="1"/>
      <c r="V39" s="1"/>
      <c r="W39" s="1"/>
      <c r="X39" s="1"/>
      <c r="Y39" s="1"/>
      <c r="Z39" s="1"/>
    </row>
    <row r="40" spans="1:26" ht="9.5" customHeight="1" x14ac:dyDescent="0.35">
      <c r="A40" s="1"/>
      <c r="B40" s="288"/>
      <c r="C40" s="288"/>
      <c r="D40" s="288"/>
      <c r="E40" s="288"/>
      <c r="F40" s="288"/>
      <c r="G40" s="289"/>
      <c r="H40" s="290"/>
      <c r="I40" s="288"/>
      <c r="J40" s="1"/>
      <c r="K40" s="1"/>
      <c r="L40" s="1"/>
      <c r="M40" s="1"/>
      <c r="N40" s="1"/>
      <c r="O40" s="1"/>
      <c r="P40" s="1"/>
      <c r="Q40" s="1"/>
      <c r="R40" s="1"/>
      <c r="S40" s="1"/>
      <c r="T40" s="1"/>
      <c r="U40" s="1"/>
      <c r="V40" s="1"/>
      <c r="W40" s="1"/>
      <c r="X40" s="1"/>
      <c r="Y40" s="1"/>
      <c r="Z40" s="1"/>
    </row>
    <row r="41" spans="1:26" ht="17.5" customHeight="1" x14ac:dyDescent="0.35">
      <c r="A41" s="1"/>
      <c r="B41" s="575" t="s">
        <v>704</v>
      </c>
      <c r="C41" s="187"/>
      <c r="D41" s="187"/>
      <c r="E41" s="575" t="s">
        <v>705</v>
      </c>
      <c r="F41" s="187"/>
      <c r="G41" s="187" t="s">
        <v>14</v>
      </c>
      <c r="H41" s="187"/>
      <c r="I41" s="187"/>
      <c r="J41" s="1"/>
      <c r="K41" s="1"/>
      <c r="L41" s="1"/>
      <c r="M41" s="1"/>
      <c r="N41" s="1"/>
      <c r="O41" s="1"/>
      <c r="P41" s="1"/>
      <c r="Q41" s="1"/>
      <c r="R41" s="1"/>
      <c r="S41" s="1"/>
      <c r="T41" s="1"/>
      <c r="U41" s="1"/>
      <c r="V41" s="1"/>
      <c r="W41" s="1"/>
      <c r="X41" s="1"/>
      <c r="Y41" s="1"/>
      <c r="Z41" s="1"/>
    </row>
    <row r="42" spans="1:26" ht="9.5" customHeight="1" x14ac:dyDescent="0.35">
      <c r="A42" s="1"/>
      <c r="B42" s="187"/>
      <c r="C42" s="187"/>
      <c r="D42" s="187"/>
      <c r="E42" s="187"/>
      <c r="F42" s="187"/>
      <c r="G42" s="187"/>
      <c r="H42" s="187"/>
      <c r="I42" s="187"/>
      <c r="J42" s="1"/>
      <c r="K42" s="1"/>
      <c r="L42" s="1"/>
      <c r="M42" s="1"/>
      <c r="N42" s="1"/>
      <c r="O42" s="1"/>
      <c r="P42" s="1"/>
      <c r="Q42" s="1"/>
      <c r="R42" s="1"/>
      <c r="S42" s="1"/>
      <c r="T42" s="1"/>
      <c r="U42" s="1"/>
      <c r="V42" s="1"/>
      <c r="W42" s="1"/>
      <c r="X42" s="1"/>
      <c r="Y42" s="1"/>
      <c r="Z42" s="1"/>
    </row>
    <row r="43" spans="1:26" ht="22" customHeight="1" x14ac:dyDescent="0.35">
      <c r="A43" s="1"/>
      <c r="B43" s="187"/>
      <c r="C43" s="187"/>
      <c r="D43" s="187"/>
      <c r="E43" s="187"/>
      <c r="F43" s="187"/>
      <c r="G43" s="187"/>
      <c r="H43" s="187"/>
      <c r="I43" s="187"/>
      <c r="J43" s="309"/>
      <c r="K43" s="1"/>
      <c r="L43" s="1"/>
      <c r="M43" s="1"/>
      <c r="N43" s="1"/>
      <c r="O43" s="1"/>
      <c r="P43" s="1"/>
      <c r="Q43" s="1"/>
      <c r="R43" s="1"/>
      <c r="S43" s="1"/>
      <c r="T43" s="1"/>
      <c r="U43" s="1"/>
      <c r="V43" s="1"/>
      <c r="W43" s="1"/>
      <c r="X43" s="1"/>
      <c r="Y43" s="1"/>
      <c r="Z43" s="1"/>
    </row>
    <row r="44" spans="1:26" ht="14.25" customHeight="1" x14ac:dyDescent="0.35">
      <c r="A44" s="1"/>
      <c r="B44" s="722" t="s">
        <v>545</v>
      </c>
      <c r="C44" s="723"/>
      <c r="D44" s="187"/>
      <c r="E44" s="189" t="s">
        <v>15</v>
      </c>
      <c r="F44" s="190"/>
      <c r="G44" s="189" t="s">
        <v>16</v>
      </c>
      <c r="H44" s="191"/>
      <c r="I44" s="191"/>
      <c r="J44" s="310"/>
      <c r="K44" s="1"/>
      <c r="L44" s="1"/>
      <c r="M44" s="1"/>
      <c r="N44" s="1"/>
      <c r="O44" s="1"/>
      <c r="P44" s="1"/>
      <c r="Q44" s="1"/>
      <c r="R44" s="1"/>
      <c r="S44" s="1"/>
      <c r="T44" s="1"/>
      <c r="U44" s="1"/>
      <c r="V44" s="1"/>
      <c r="W44" s="1"/>
      <c r="X44" s="1"/>
      <c r="Y44" s="1"/>
      <c r="Z44" s="1"/>
    </row>
    <row r="45" spans="1:26" ht="14.25" customHeight="1" x14ac:dyDescent="0.35">
      <c r="A45" s="1"/>
      <c r="B45" s="192" t="s">
        <v>17</v>
      </c>
      <c r="C45" s="187"/>
      <c r="D45" s="1"/>
      <c r="E45" s="192" t="s">
        <v>18</v>
      </c>
      <c r="F45" s="187"/>
      <c r="G45" s="724" t="s">
        <v>19</v>
      </c>
      <c r="H45" s="725"/>
      <c r="I45" s="725"/>
      <c r="J45" s="1"/>
      <c r="K45" s="1"/>
      <c r="L45" s="1"/>
      <c r="M45" s="1"/>
      <c r="N45" s="1"/>
      <c r="O45" s="1"/>
      <c r="P45" s="1"/>
      <c r="Q45" s="1"/>
      <c r="R45" s="1"/>
      <c r="S45" s="1"/>
      <c r="T45" s="1"/>
      <c r="U45" s="1"/>
      <c r="V45" s="1"/>
      <c r="W45" s="1"/>
      <c r="X45" s="1"/>
      <c r="Y45" s="1"/>
      <c r="Z45" s="1"/>
    </row>
    <row r="46" spans="1:26" ht="8" customHeight="1" x14ac:dyDescent="0.35">
      <c r="A46" s="1"/>
      <c r="B46" s="187"/>
      <c r="C46" s="187"/>
      <c r="D46" s="187"/>
      <c r="E46" s="187"/>
      <c r="F46" s="187"/>
      <c r="G46" s="187"/>
      <c r="H46" s="187"/>
      <c r="I46" s="187"/>
      <c r="J46" s="1"/>
      <c r="K46" s="1"/>
      <c r="L46" s="1"/>
      <c r="M46" s="1"/>
      <c r="N46" s="1"/>
      <c r="O46" s="1"/>
      <c r="P46" s="1"/>
      <c r="Q46" s="1"/>
      <c r="R46" s="1"/>
      <c r="S46" s="1"/>
      <c r="T46" s="1"/>
      <c r="U46" s="1"/>
      <c r="V46" s="1"/>
      <c r="W46" s="1"/>
      <c r="X46" s="1"/>
      <c r="Y46" s="1"/>
      <c r="Z46" s="1"/>
    </row>
    <row r="47" spans="1:26" ht="14.25" customHeight="1" x14ac:dyDescent="0.35">
      <c r="A47" s="1"/>
      <c r="B47" s="191" t="s">
        <v>1985</v>
      </c>
      <c r="C47" s="191"/>
      <c r="D47" s="187"/>
      <c r="E47" s="191" t="s">
        <v>544</v>
      </c>
      <c r="F47" s="187"/>
      <c r="G47" s="191" t="s">
        <v>544</v>
      </c>
      <c r="H47" s="191"/>
      <c r="I47" s="191"/>
      <c r="J47" s="1"/>
      <c r="K47" s="1"/>
      <c r="L47" s="1"/>
      <c r="M47" s="1"/>
      <c r="N47" s="1"/>
      <c r="O47" s="1"/>
      <c r="P47" s="1"/>
      <c r="Q47" s="1"/>
      <c r="R47" s="1"/>
      <c r="S47" s="1"/>
      <c r="T47" s="1"/>
      <c r="U47" s="1"/>
      <c r="V47" s="1"/>
      <c r="W47" s="1"/>
      <c r="X47" s="1"/>
      <c r="Y47" s="1"/>
      <c r="Z47" s="1"/>
    </row>
    <row r="48" spans="1:26" ht="14.25" customHeight="1" x14ac:dyDescent="0.3">
      <c r="A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
      <c r="H50" s="194"/>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88"/>
      <c r="H51" s="195"/>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88"/>
      <c r="H52" s="195"/>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88"/>
      <c r="H53" s="195"/>
      <c r="I53" s="29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88"/>
      <c r="H54" s="195"/>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31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sheetData>
  <autoFilter ref="A10:Z41"/>
  <mergeCells count="16">
    <mergeCell ref="J9:J10"/>
    <mergeCell ref="K9:K10"/>
    <mergeCell ref="B44:C44"/>
    <mergeCell ref="G45:I45"/>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72" orientation="landscape" r:id="rId1"/>
  <rowBreaks count="1" manualBreakCount="1">
    <brk id="27"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998"/>
  <sheetViews>
    <sheetView view="pageBreakPreview" topLeftCell="B8" zoomScale="86" zoomScaleNormal="100" zoomScaleSheetLayoutView="86" workbookViewId="0">
      <selection activeCell="D30" sqref="D30"/>
    </sheetView>
  </sheetViews>
  <sheetFormatPr defaultColWidth="12.6640625" defaultRowHeight="15" customHeight="1" x14ac:dyDescent="0.3"/>
  <cols>
    <col min="1" max="1" width="0.5" style="610" customWidth="1"/>
    <col min="2" max="2" width="17.08203125" style="610" customWidth="1"/>
    <col min="3" max="3" width="23.83203125" style="610" customWidth="1"/>
    <col min="4" max="4" width="24.6640625" style="610" customWidth="1"/>
    <col min="5" max="5" width="32.75" style="610" customWidth="1"/>
    <col min="6" max="6" width="36.5" style="610" customWidth="1"/>
    <col min="7" max="7" width="10.33203125" style="610" customWidth="1"/>
    <col min="8" max="8" width="14.6640625" style="610" customWidth="1"/>
    <col min="9" max="9" width="17.75" style="610" customWidth="1"/>
    <col min="10" max="10" width="12.1640625" style="610" customWidth="1"/>
    <col min="11" max="11" width="10.5" style="610" customWidth="1"/>
    <col min="12" max="12" width="7.6640625" style="610" customWidth="1"/>
    <col min="13" max="13" width="14.1640625" style="610" customWidth="1"/>
    <col min="14" max="14" width="16.5" style="610" customWidth="1"/>
    <col min="15" max="15" width="7.6640625" style="610" customWidth="1"/>
    <col min="16" max="16" width="27.08203125" style="610" customWidth="1"/>
    <col min="17" max="17" width="7.6640625" style="610" customWidth="1"/>
    <col min="18" max="18" width="12.5" style="610" customWidth="1"/>
    <col min="19" max="26" width="7.6640625" style="610" customWidth="1"/>
    <col min="27" max="16384" width="12.6640625" style="610"/>
  </cols>
  <sheetData>
    <row r="1" spans="1:26" ht="14.25" customHeight="1" x14ac:dyDescent="0.35">
      <c r="A1" s="607"/>
      <c r="B1" s="608"/>
      <c r="C1" s="608"/>
      <c r="D1" s="608"/>
      <c r="E1" s="608"/>
      <c r="F1" s="608"/>
      <c r="G1" s="608"/>
      <c r="H1" s="608"/>
      <c r="I1" s="609" t="s">
        <v>0</v>
      </c>
      <c r="J1" s="607"/>
      <c r="K1" s="607"/>
      <c r="L1" s="607"/>
      <c r="M1" s="607"/>
      <c r="N1" s="607"/>
      <c r="O1" s="607"/>
      <c r="P1" s="607"/>
      <c r="Q1" s="607"/>
      <c r="R1" s="607"/>
      <c r="S1" s="607"/>
      <c r="T1" s="607"/>
      <c r="U1" s="607"/>
      <c r="V1" s="607"/>
      <c r="W1" s="607"/>
      <c r="X1" s="607"/>
      <c r="Y1" s="607"/>
      <c r="Z1" s="607"/>
    </row>
    <row r="2" spans="1:26" ht="14.25" customHeight="1" x14ac:dyDescent="0.35">
      <c r="A2" s="607"/>
      <c r="B2" s="743" t="s">
        <v>1</v>
      </c>
      <c r="C2" s="744"/>
      <c r="D2" s="744"/>
      <c r="E2" s="744"/>
      <c r="F2" s="744"/>
      <c r="G2" s="744"/>
      <c r="H2" s="744"/>
      <c r="I2" s="744"/>
      <c r="J2" s="607"/>
      <c r="K2" s="607"/>
      <c r="L2" s="607"/>
      <c r="M2" s="607"/>
      <c r="N2" s="607"/>
      <c r="O2" s="607"/>
      <c r="P2" s="607"/>
      <c r="Q2" s="607"/>
      <c r="R2" s="607"/>
      <c r="S2" s="607"/>
      <c r="T2" s="607"/>
      <c r="U2" s="607"/>
      <c r="V2" s="607"/>
      <c r="W2" s="607"/>
      <c r="X2" s="607"/>
      <c r="Y2" s="607"/>
      <c r="Z2" s="607"/>
    </row>
    <row r="3" spans="1:26" s="612" customFormat="1" ht="14.25" customHeight="1" x14ac:dyDescent="0.35">
      <c r="A3" s="611"/>
      <c r="B3" s="745" t="s">
        <v>1557</v>
      </c>
      <c r="C3" s="746"/>
      <c r="D3" s="746"/>
      <c r="E3" s="746"/>
      <c r="F3" s="746"/>
      <c r="G3" s="746"/>
      <c r="H3" s="746"/>
      <c r="I3" s="746"/>
      <c r="J3" s="611"/>
      <c r="K3" s="611"/>
      <c r="L3" s="611"/>
      <c r="M3" s="611"/>
      <c r="N3" s="611"/>
      <c r="O3" s="611"/>
      <c r="P3" s="611"/>
      <c r="Q3" s="611"/>
      <c r="R3" s="611"/>
      <c r="S3" s="611"/>
      <c r="T3" s="611"/>
      <c r="U3" s="611"/>
      <c r="V3" s="611"/>
      <c r="W3" s="611"/>
      <c r="X3" s="611"/>
      <c r="Y3" s="611"/>
      <c r="Z3" s="611"/>
    </row>
    <row r="4" spans="1:26" ht="20.5" customHeight="1" x14ac:dyDescent="0.35">
      <c r="A4" s="607"/>
      <c r="B4" s="743" t="s">
        <v>2</v>
      </c>
      <c r="C4" s="744"/>
      <c r="D4" s="744"/>
      <c r="E4" s="744"/>
      <c r="F4" s="744"/>
      <c r="G4" s="744"/>
      <c r="H4" s="744"/>
      <c r="I4" s="744"/>
      <c r="J4" s="607"/>
      <c r="K4" s="607"/>
      <c r="L4" s="607"/>
      <c r="M4" s="607"/>
      <c r="N4" s="607"/>
      <c r="O4" s="607"/>
      <c r="P4" s="607"/>
      <c r="Q4" s="607"/>
      <c r="R4" s="607"/>
      <c r="S4" s="607"/>
      <c r="T4" s="607"/>
      <c r="U4" s="607"/>
      <c r="V4" s="607"/>
      <c r="W4" s="607"/>
      <c r="X4" s="607"/>
      <c r="Y4" s="607"/>
      <c r="Z4" s="607"/>
    </row>
    <row r="5" spans="1:26" ht="14.25" customHeight="1" x14ac:dyDescent="0.35">
      <c r="A5" s="607"/>
      <c r="B5" s="608"/>
      <c r="C5" s="608"/>
      <c r="D5" s="608"/>
      <c r="E5" s="608"/>
      <c r="F5" s="608"/>
      <c r="G5" s="608"/>
      <c r="H5" s="608"/>
      <c r="I5" s="608"/>
      <c r="J5" s="607"/>
      <c r="K5" s="607"/>
      <c r="L5" s="607"/>
      <c r="M5" s="607"/>
      <c r="N5" s="607"/>
      <c r="O5" s="607"/>
      <c r="P5" s="607"/>
      <c r="Q5" s="607"/>
      <c r="R5" s="607"/>
      <c r="S5" s="607"/>
      <c r="T5" s="607"/>
      <c r="U5" s="607"/>
      <c r="V5" s="607"/>
      <c r="W5" s="607"/>
      <c r="X5" s="607"/>
      <c r="Y5" s="607"/>
      <c r="Z5" s="607"/>
    </row>
    <row r="6" spans="1:26" ht="14.25" customHeight="1" x14ac:dyDescent="0.3">
      <c r="A6" s="607"/>
      <c r="B6" s="613" t="s">
        <v>3</v>
      </c>
      <c r="C6" s="613" t="s">
        <v>20</v>
      </c>
      <c r="D6" s="613"/>
      <c r="E6" s="613"/>
      <c r="F6" s="747" t="s">
        <v>1978</v>
      </c>
      <c r="G6" s="747"/>
      <c r="H6" s="747"/>
      <c r="I6" s="747"/>
      <c r="J6" s="607"/>
      <c r="K6" s="607"/>
      <c r="L6" s="607"/>
      <c r="M6" s="607"/>
      <c r="N6" s="607"/>
      <c r="O6" s="607"/>
      <c r="P6" s="607"/>
      <c r="Q6" s="607"/>
      <c r="R6" s="607"/>
      <c r="S6" s="607"/>
      <c r="T6" s="607"/>
      <c r="U6" s="607"/>
      <c r="V6" s="607"/>
      <c r="W6" s="607"/>
      <c r="X6" s="607"/>
      <c r="Y6" s="607"/>
      <c r="Z6" s="607"/>
    </row>
    <row r="7" spans="1:26" ht="14.25" customHeight="1" x14ac:dyDescent="0.35">
      <c r="A7" s="607"/>
      <c r="B7" s="613" t="s">
        <v>21</v>
      </c>
      <c r="C7" s="613" t="s">
        <v>555</v>
      </c>
      <c r="D7" s="613"/>
      <c r="E7" s="614" t="s">
        <v>22</v>
      </c>
      <c r="F7" s="613"/>
      <c r="G7" s="613"/>
      <c r="H7" s="613"/>
      <c r="I7" s="615"/>
      <c r="J7" s="607"/>
      <c r="K7" s="607"/>
      <c r="L7" s="607"/>
      <c r="M7" s="607"/>
      <c r="N7" s="607"/>
      <c r="O7" s="607"/>
      <c r="P7" s="607"/>
      <c r="Q7" s="607"/>
      <c r="R7" s="607"/>
      <c r="S7" s="607"/>
      <c r="T7" s="607"/>
      <c r="U7" s="607"/>
      <c r="V7" s="607"/>
      <c r="W7" s="607"/>
      <c r="X7" s="607"/>
      <c r="Y7" s="607"/>
      <c r="Z7" s="607"/>
    </row>
    <row r="8" spans="1:26" ht="6.5" customHeight="1" x14ac:dyDescent="0.35">
      <c r="A8" s="607"/>
      <c r="B8" s="608"/>
      <c r="C8" s="608"/>
      <c r="D8" s="608"/>
      <c r="E8" s="608"/>
      <c r="F8" s="608"/>
      <c r="G8" s="608"/>
      <c r="H8" s="608"/>
      <c r="I8" s="608"/>
      <c r="J8" s="607"/>
      <c r="K8" s="607"/>
      <c r="L8" s="607"/>
      <c r="M8" s="607"/>
      <c r="N8" s="607"/>
      <c r="O8" s="607"/>
      <c r="P8" s="607"/>
      <c r="Q8" s="607"/>
      <c r="R8" s="607"/>
      <c r="S8" s="607"/>
      <c r="T8" s="607"/>
      <c r="U8" s="607"/>
      <c r="V8" s="607"/>
      <c r="W8" s="607"/>
      <c r="X8" s="607"/>
      <c r="Y8" s="607"/>
      <c r="Z8" s="607"/>
    </row>
    <row r="9" spans="1:26" ht="12.5" customHeight="1" x14ac:dyDescent="0.3">
      <c r="A9" s="607"/>
      <c r="B9" s="737" t="s">
        <v>4</v>
      </c>
      <c r="C9" s="737" t="s">
        <v>5</v>
      </c>
      <c r="D9" s="737" t="s">
        <v>6</v>
      </c>
      <c r="E9" s="737" t="s">
        <v>7</v>
      </c>
      <c r="F9" s="737" t="s">
        <v>8</v>
      </c>
      <c r="G9" s="737" t="s">
        <v>9</v>
      </c>
      <c r="H9" s="737" t="s">
        <v>10</v>
      </c>
      <c r="I9" s="737" t="s">
        <v>11</v>
      </c>
      <c r="J9" s="737" t="s">
        <v>1434</v>
      </c>
      <c r="K9" s="737" t="s">
        <v>1435</v>
      </c>
      <c r="L9" s="607"/>
      <c r="M9" s="607"/>
      <c r="N9" s="607"/>
      <c r="O9" s="607"/>
      <c r="P9" s="607"/>
      <c r="Q9" s="607"/>
      <c r="R9" s="607"/>
      <c r="S9" s="607"/>
      <c r="T9" s="607"/>
      <c r="U9" s="607"/>
      <c r="V9" s="607"/>
      <c r="W9" s="607"/>
      <c r="X9" s="607"/>
      <c r="Y9" s="607"/>
      <c r="Z9" s="607"/>
    </row>
    <row r="10" spans="1:26" ht="19" customHeight="1" x14ac:dyDescent="0.3">
      <c r="A10" s="607"/>
      <c r="B10" s="738"/>
      <c r="C10" s="738"/>
      <c r="D10" s="738"/>
      <c r="E10" s="738"/>
      <c r="F10" s="738"/>
      <c r="G10" s="738"/>
      <c r="H10" s="738"/>
      <c r="I10" s="738"/>
      <c r="J10" s="738"/>
      <c r="K10" s="738"/>
      <c r="L10" s="607"/>
      <c r="M10" s="607"/>
      <c r="N10" s="607"/>
      <c r="O10" s="607"/>
      <c r="P10" s="607"/>
      <c r="Q10" s="607"/>
      <c r="R10" s="607"/>
      <c r="S10" s="607"/>
      <c r="T10" s="607"/>
      <c r="U10" s="607"/>
      <c r="V10" s="607"/>
      <c r="W10" s="607"/>
      <c r="X10" s="607"/>
      <c r="Y10" s="607"/>
      <c r="Z10" s="607"/>
    </row>
    <row r="11" spans="1:26" ht="30" hidden="1" customHeight="1" x14ac:dyDescent="0.35">
      <c r="A11" s="607"/>
      <c r="B11" s="616" t="s">
        <v>47</v>
      </c>
      <c r="C11" s="616" t="s">
        <v>2133</v>
      </c>
      <c r="D11" s="616" t="s">
        <v>2134</v>
      </c>
      <c r="E11" s="617" t="s">
        <v>946</v>
      </c>
      <c r="F11" s="618" t="s">
        <v>31</v>
      </c>
      <c r="G11" s="619">
        <v>20</v>
      </c>
      <c r="H11" s="620">
        <v>334416</v>
      </c>
      <c r="I11" s="621" t="s">
        <v>2125</v>
      </c>
      <c r="J11" s="622">
        <v>23928.799999999999</v>
      </c>
      <c r="K11" s="611">
        <v>23928.799999999999</v>
      </c>
      <c r="L11" s="607"/>
      <c r="M11" s="623"/>
      <c r="N11" s="624"/>
      <c r="O11" s="607"/>
      <c r="P11" s="625"/>
      <c r="Q11" s="623"/>
      <c r="R11" s="624"/>
      <c r="S11" s="607"/>
      <c r="T11" s="607"/>
      <c r="U11" s="607"/>
      <c r="V11" s="607"/>
      <c r="W11" s="607"/>
      <c r="X11" s="607"/>
      <c r="Y11" s="607"/>
      <c r="Z11" s="607"/>
    </row>
    <row r="12" spans="1:26" ht="30" customHeight="1" x14ac:dyDescent="0.35">
      <c r="A12" s="607"/>
      <c r="B12" s="616" t="s">
        <v>47</v>
      </c>
      <c r="C12" s="616" t="s">
        <v>2135</v>
      </c>
      <c r="D12" s="616" t="s">
        <v>2136</v>
      </c>
      <c r="E12" s="617" t="s">
        <v>946</v>
      </c>
      <c r="F12" s="592" t="s">
        <v>2126</v>
      </c>
      <c r="G12" s="626">
        <v>20</v>
      </c>
      <c r="H12" s="620">
        <v>139416</v>
      </c>
      <c r="I12" s="621" t="s">
        <v>2125</v>
      </c>
      <c r="J12" s="622">
        <v>9700.7999999999993</v>
      </c>
      <c r="K12" s="627"/>
      <c r="L12" s="607"/>
      <c r="M12" s="623"/>
      <c r="N12" s="624"/>
      <c r="O12" s="607"/>
      <c r="P12" s="625"/>
      <c r="Q12" s="623"/>
      <c r="R12" s="624"/>
      <c r="S12" s="607"/>
      <c r="T12" s="607"/>
      <c r="U12" s="607"/>
      <c r="V12" s="607"/>
      <c r="W12" s="607"/>
      <c r="X12" s="607"/>
      <c r="Y12" s="607"/>
      <c r="Z12" s="607"/>
    </row>
    <row r="13" spans="1:26" ht="30" hidden="1" customHeight="1" x14ac:dyDescent="0.35">
      <c r="A13" s="607"/>
      <c r="B13" s="616" t="s">
        <v>47</v>
      </c>
      <c r="C13" s="616" t="s">
        <v>2137</v>
      </c>
      <c r="D13" s="616" t="s">
        <v>2138</v>
      </c>
      <c r="E13" s="617" t="s">
        <v>946</v>
      </c>
      <c r="F13" s="618" t="s">
        <v>31</v>
      </c>
      <c r="G13" s="619">
        <v>20</v>
      </c>
      <c r="H13" s="620">
        <v>334416</v>
      </c>
      <c r="I13" s="621" t="s">
        <v>2127</v>
      </c>
      <c r="J13" s="622">
        <v>9700.7999999999993</v>
      </c>
      <c r="K13" s="627"/>
      <c r="L13" s="607"/>
      <c r="M13" s="623"/>
      <c r="N13" s="624"/>
      <c r="O13" s="607"/>
      <c r="P13" s="625"/>
      <c r="Q13" s="623"/>
      <c r="R13" s="624"/>
      <c r="S13" s="607"/>
      <c r="T13" s="607"/>
      <c r="U13" s="607"/>
      <c r="V13" s="607"/>
      <c r="W13" s="607"/>
      <c r="X13" s="607"/>
      <c r="Y13" s="607"/>
      <c r="Z13" s="607"/>
    </row>
    <row r="14" spans="1:26" ht="30" customHeight="1" x14ac:dyDescent="0.35">
      <c r="A14" s="607"/>
      <c r="B14" s="616" t="s">
        <v>47</v>
      </c>
      <c r="C14" s="616" t="s">
        <v>2139</v>
      </c>
      <c r="D14" s="616" t="s">
        <v>2140</v>
      </c>
      <c r="E14" s="617" t="s">
        <v>946</v>
      </c>
      <c r="F14" s="592" t="s">
        <v>2126</v>
      </c>
      <c r="G14" s="626">
        <v>20</v>
      </c>
      <c r="H14" s="620">
        <v>139416</v>
      </c>
      <c r="I14" s="621" t="s">
        <v>2127</v>
      </c>
      <c r="J14" s="622">
        <v>16800.8</v>
      </c>
      <c r="K14" s="627"/>
      <c r="L14" s="607"/>
      <c r="M14" s="623"/>
      <c r="N14" s="624"/>
      <c r="O14" s="607"/>
      <c r="P14" s="625"/>
      <c r="Q14" s="623"/>
      <c r="R14" s="624"/>
      <c r="S14" s="607"/>
      <c r="T14" s="607"/>
      <c r="U14" s="607"/>
      <c r="V14" s="607"/>
      <c r="W14" s="607"/>
      <c r="X14" s="607"/>
      <c r="Y14" s="607"/>
      <c r="Z14" s="607"/>
    </row>
    <row r="15" spans="1:26" ht="30" hidden="1" customHeight="1" x14ac:dyDescent="0.35">
      <c r="A15" s="607"/>
      <c r="B15" s="616" t="s">
        <v>47</v>
      </c>
      <c r="C15" s="616" t="s">
        <v>2141</v>
      </c>
      <c r="D15" s="616" t="s">
        <v>2142</v>
      </c>
      <c r="E15" s="617" t="s">
        <v>946</v>
      </c>
      <c r="F15" s="618" t="s">
        <v>31</v>
      </c>
      <c r="G15" s="619">
        <v>20</v>
      </c>
      <c r="H15" s="620">
        <v>334416</v>
      </c>
      <c r="I15" s="621" t="s">
        <v>2128</v>
      </c>
      <c r="J15" s="628">
        <v>12537.8</v>
      </c>
      <c r="K15" s="627"/>
      <c r="L15" s="607"/>
      <c r="M15" s="623"/>
      <c r="N15" s="624"/>
      <c r="O15" s="607"/>
      <c r="P15" s="625"/>
      <c r="Q15" s="623"/>
      <c r="R15" s="624"/>
      <c r="S15" s="607"/>
      <c r="T15" s="607"/>
      <c r="U15" s="607"/>
      <c r="V15" s="607"/>
      <c r="W15" s="607"/>
      <c r="X15" s="607"/>
      <c r="Y15" s="607"/>
      <c r="Z15" s="607"/>
    </row>
    <row r="16" spans="1:26" ht="30" customHeight="1" x14ac:dyDescent="0.35">
      <c r="A16" s="607"/>
      <c r="B16" s="616" t="s">
        <v>47</v>
      </c>
      <c r="C16" s="616" t="s">
        <v>2143</v>
      </c>
      <c r="D16" s="616" t="s">
        <v>2144</v>
      </c>
      <c r="E16" s="617" t="s">
        <v>946</v>
      </c>
      <c r="F16" s="592" t="s">
        <v>2126</v>
      </c>
      <c r="G16" s="626">
        <v>20</v>
      </c>
      <c r="H16" s="620">
        <v>139416</v>
      </c>
      <c r="I16" s="621" t="s">
        <v>2128</v>
      </c>
      <c r="J16" s="622">
        <v>18360.8</v>
      </c>
      <c r="K16" s="627"/>
      <c r="L16" s="607"/>
      <c r="M16" s="623"/>
      <c r="N16" s="624"/>
      <c r="O16" s="607"/>
      <c r="P16" s="625"/>
      <c r="Q16" s="623"/>
      <c r="R16" s="624"/>
      <c r="S16" s="607"/>
      <c r="T16" s="607"/>
      <c r="U16" s="607"/>
      <c r="V16" s="607"/>
      <c r="W16" s="607"/>
      <c r="X16" s="607"/>
      <c r="Y16" s="607"/>
      <c r="Z16" s="607"/>
    </row>
    <row r="17" spans="1:26" ht="30" hidden="1" customHeight="1" x14ac:dyDescent="0.35">
      <c r="A17" s="607"/>
      <c r="B17" s="616" t="s">
        <v>47</v>
      </c>
      <c r="C17" s="616" t="s">
        <v>2145</v>
      </c>
      <c r="D17" s="616" t="s">
        <v>2146</v>
      </c>
      <c r="E17" s="617" t="s">
        <v>946</v>
      </c>
      <c r="F17" s="618" t="s">
        <v>31</v>
      </c>
      <c r="G17" s="619">
        <v>20</v>
      </c>
      <c r="H17" s="620">
        <v>334416</v>
      </c>
      <c r="I17" s="621" t="s">
        <v>2129</v>
      </c>
      <c r="J17" s="622">
        <v>15620.8</v>
      </c>
      <c r="K17" s="627"/>
      <c r="L17" s="607"/>
      <c r="M17" s="623"/>
      <c r="N17" s="624"/>
      <c r="O17" s="607"/>
      <c r="P17" s="625"/>
      <c r="Q17" s="623"/>
      <c r="R17" s="624"/>
      <c r="S17" s="607"/>
      <c r="T17" s="607"/>
      <c r="U17" s="607"/>
      <c r="V17" s="607"/>
      <c r="W17" s="607"/>
      <c r="X17" s="607"/>
      <c r="Y17" s="607"/>
      <c r="Z17" s="607"/>
    </row>
    <row r="18" spans="1:26" ht="30" customHeight="1" x14ac:dyDescent="0.35">
      <c r="A18" s="607"/>
      <c r="B18" s="616" t="s">
        <v>47</v>
      </c>
      <c r="C18" s="616" t="s">
        <v>2147</v>
      </c>
      <c r="D18" s="616" t="s">
        <v>2148</v>
      </c>
      <c r="E18" s="617" t="s">
        <v>946</v>
      </c>
      <c r="F18" s="592" t="s">
        <v>2126</v>
      </c>
      <c r="G18" s="626">
        <v>20</v>
      </c>
      <c r="H18" s="620">
        <v>139416</v>
      </c>
      <c r="I18" s="621" t="s">
        <v>2129</v>
      </c>
      <c r="J18" s="622">
        <v>21348.799999999999</v>
      </c>
      <c r="K18" s="627"/>
      <c r="L18" s="607"/>
      <c r="M18" s="623"/>
      <c r="N18" s="624"/>
      <c r="O18" s="607"/>
      <c r="P18" s="625"/>
      <c r="Q18" s="623"/>
      <c r="R18" s="624"/>
      <c r="S18" s="607"/>
      <c r="T18" s="607"/>
      <c r="U18" s="607"/>
      <c r="V18" s="607"/>
      <c r="W18" s="607"/>
      <c r="X18" s="607"/>
      <c r="Y18" s="607"/>
      <c r="Z18" s="607"/>
    </row>
    <row r="19" spans="1:26" ht="30" hidden="1" customHeight="1" x14ac:dyDescent="0.35">
      <c r="A19" s="607"/>
      <c r="B19" s="616" t="s">
        <v>47</v>
      </c>
      <c r="C19" s="616" t="s">
        <v>2149</v>
      </c>
      <c r="D19" s="616" t="s">
        <v>2150</v>
      </c>
      <c r="E19" s="617" t="s">
        <v>946</v>
      </c>
      <c r="F19" s="618" t="s">
        <v>31</v>
      </c>
      <c r="G19" s="619">
        <v>20</v>
      </c>
      <c r="H19" s="620">
        <v>334416</v>
      </c>
      <c r="I19" s="621" t="s">
        <v>2130</v>
      </c>
      <c r="J19" s="622"/>
      <c r="K19" s="627"/>
      <c r="L19" s="607"/>
      <c r="M19" s="623"/>
      <c r="N19" s="624"/>
      <c r="O19" s="607"/>
      <c r="P19" s="625"/>
      <c r="Q19" s="623"/>
      <c r="R19" s="624"/>
      <c r="S19" s="607"/>
      <c r="T19" s="607"/>
      <c r="U19" s="607"/>
      <c r="V19" s="607"/>
      <c r="W19" s="607"/>
      <c r="X19" s="607"/>
      <c r="Y19" s="607"/>
      <c r="Z19" s="607"/>
    </row>
    <row r="20" spans="1:26" ht="30" customHeight="1" x14ac:dyDescent="0.35">
      <c r="A20" s="607"/>
      <c r="B20" s="616" t="s">
        <v>47</v>
      </c>
      <c r="C20" s="616" t="s">
        <v>2151</v>
      </c>
      <c r="D20" s="616" t="s">
        <v>2152</v>
      </c>
      <c r="E20" s="617" t="s">
        <v>946</v>
      </c>
      <c r="F20" s="592" t="s">
        <v>2126</v>
      </c>
      <c r="G20" s="626">
        <v>20</v>
      </c>
      <c r="H20" s="620">
        <v>139416</v>
      </c>
      <c r="I20" s="621" t="s">
        <v>2130</v>
      </c>
      <c r="J20" s="622"/>
      <c r="K20" s="627"/>
      <c r="L20" s="607"/>
      <c r="M20" s="623"/>
      <c r="N20" s="624"/>
      <c r="O20" s="607"/>
      <c r="P20" s="625"/>
      <c r="Q20" s="623"/>
      <c r="R20" s="624"/>
      <c r="S20" s="607"/>
      <c r="T20" s="607"/>
      <c r="U20" s="607"/>
      <c r="V20" s="607"/>
      <c r="W20" s="607"/>
      <c r="X20" s="607"/>
      <c r="Y20" s="607"/>
      <c r="Z20" s="607"/>
    </row>
    <row r="21" spans="1:26" ht="30" hidden="1" customHeight="1" x14ac:dyDescent="0.35">
      <c r="A21" s="607"/>
      <c r="B21" s="616" t="s">
        <v>47</v>
      </c>
      <c r="C21" s="616" t="s">
        <v>2153</v>
      </c>
      <c r="D21" s="616" t="s">
        <v>2154</v>
      </c>
      <c r="E21" s="617" t="s">
        <v>946</v>
      </c>
      <c r="F21" s="618" t="s">
        <v>31</v>
      </c>
      <c r="G21" s="619">
        <v>20</v>
      </c>
      <c r="H21" s="620">
        <v>334416</v>
      </c>
      <c r="I21" s="621" t="s">
        <v>2131</v>
      </c>
      <c r="J21" s="622"/>
      <c r="K21" s="627"/>
      <c r="L21" s="607"/>
      <c r="M21" s="623"/>
      <c r="N21" s="624"/>
      <c r="O21" s="607"/>
      <c r="P21" s="625"/>
      <c r="Q21" s="623"/>
      <c r="R21" s="624"/>
      <c r="S21" s="607"/>
      <c r="T21" s="607"/>
      <c r="U21" s="607"/>
      <c r="V21" s="607"/>
      <c r="W21" s="607"/>
      <c r="X21" s="607"/>
      <c r="Y21" s="607"/>
      <c r="Z21" s="607"/>
    </row>
    <row r="22" spans="1:26" ht="30" customHeight="1" x14ac:dyDescent="0.35">
      <c r="A22" s="607"/>
      <c r="B22" s="616" t="s">
        <v>47</v>
      </c>
      <c r="C22" s="616" t="s">
        <v>2155</v>
      </c>
      <c r="D22" s="616" t="s">
        <v>2156</v>
      </c>
      <c r="E22" s="617" t="s">
        <v>946</v>
      </c>
      <c r="F22" s="592" t="s">
        <v>2126</v>
      </c>
      <c r="G22" s="626">
        <v>20</v>
      </c>
      <c r="H22" s="620">
        <v>139416</v>
      </c>
      <c r="I22" s="621" t="s">
        <v>2131</v>
      </c>
      <c r="J22" s="622"/>
      <c r="K22" s="627"/>
      <c r="L22" s="607"/>
      <c r="M22" s="623"/>
      <c r="N22" s="624"/>
      <c r="O22" s="607"/>
      <c r="P22" s="625"/>
      <c r="Q22" s="623"/>
      <c r="R22" s="624"/>
      <c r="S22" s="607"/>
      <c r="T22" s="607"/>
      <c r="U22" s="607"/>
      <c r="V22" s="607"/>
      <c r="W22" s="607"/>
      <c r="X22" s="607"/>
      <c r="Y22" s="607"/>
      <c r="Z22" s="607"/>
    </row>
    <row r="23" spans="1:26" ht="31" hidden="1" customHeight="1" x14ac:dyDescent="0.35">
      <c r="A23" s="607"/>
      <c r="B23" s="629" t="s">
        <v>12</v>
      </c>
      <c r="C23" s="629"/>
      <c r="D23" s="629"/>
      <c r="E23" s="629"/>
      <c r="F23" s="629"/>
      <c r="G23" s="630">
        <f>SUM(G11:G22)</f>
        <v>240</v>
      </c>
      <c r="H23" s="631">
        <f>SUM(H11:H22)</f>
        <v>2842992</v>
      </c>
      <c r="I23" s="629"/>
      <c r="J23" s="607"/>
      <c r="K23" s="607"/>
      <c r="L23" s="607"/>
      <c r="M23" s="607"/>
      <c r="N23" s="607"/>
      <c r="O23" s="607"/>
      <c r="P23" s="607"/>
      <c r="Q23" s="607"/>
      <c r="R23" s="607"/>
      <c r="S23" s="607"/>
      <c r="T23" s="607"/>
      <c r="U23" s="607"/>
      <c r="V23" s="607"/>
      <c r="W23" s="607"/>
      <c r="X23" s="607"/>
      <c r="Y23" s="607"/>
      <c r="Z23" s="607"/>
    </row>
    <row r="24" spans="1:26" ht="9.5" hidden="1" customHeight="1" x14ac:dyDescent="0.35">
      <c r="A24" s="607"/>
      <c r="B24" s="632"/>
      <c r="C24" s="632"/>
      <c r="D24" s="632"/>
      <c r="E24" s="632"/>
      <c r="F24" s="632"/>
      <c r="G24" s="633"/>
      <c r="H24" s="634"/>
      <c r="I24" s="632"/>
      <c r="J24" s="607"/>
      <c r="K24" s="607"/>
      <c r="L24" s="607"/>
      <c r="M24" s="607"/>
      <c r="N24" s="607"/>
      <c r="O24" s="607"/>
      <c r="P24" s="607"/>
      <c r="Q24" s="607"/>
      <c r="R24" s="607"/>
      <c r="S24" s="607"/>
      <c r="T24" s="607"/>
      <c r="U24" s="607"/>
      <c r="V24" s="607"/>
      <c r="W24" s="607"/>
      <c r="X24" s="607"/>
      <c r="Y24" s="607"/>
      <c r="Z24" s="607"/>
    </row>
    <row r="25" spans="1:26" ht="17.5" hidden="1" customHeight="1" x14ac:dyDescent="0.35">
      <c r="A25" s="607"/>
      <c r="B25" s="635" t="s">
        <v>704</v>
      </c>
      <c r="C25" s="636"/>
      <c r="D25" s="636"/>
      <c r="E25" s="635" t="s">
        <v>705</v>
      </c>
      <c r="F25" s="636"/>
      <c r="G25" s="636" t="s">
        <v>14</v>
      </c>
      <c r="H25" s="636"/>
      <c r="I25" s="636"/>
      <c r="J25" s="607"/>
      <c r="K25" s="607"/>
      <c r="L25" s="607"/>
      <c r="M25" s="607"/>
      <c r="N25" s="607"/>
      <c r="O25" s="607"/>
      <c r="P25" s="607"/>
      <c r="Q25" s="607"/>
      <c r="R25" s="607"/>
      <c r="S25" s="607"/>
      <c r="T25" s="607"/>
      <c r="U25" s="607"/>
      <c r="V25" s="607"/>
      <c r="W25" s="607"/>
      <c r="X25" s="607"/>
      <c r="Y25" s="607"/>
      <c r="Z25" s="607"/>
    </row>
    <row r="26" spans="1:26" ht="9.5" customHeight="1" x14ac:dyDescent="0.35">
      <c r="A26" s="607"/>
      <c r="B26" s="636"/>
      <c r="C26" s="636"/>
      <c r="D26" s="636"/>
      <c r="E26" s="636"/>
      <c r="F26" s="636"/>
      <c r="G26" s="636"/>
      <c r="H26" s="636"/>
      <c r="I26" s="636"/>
      <c r="J26" s="607"/>
      <c r="K26" s="607"/>
      <c r="L26" s="607"/>
      <c r="M26" s="607"/>
      <c r="N26" s="607"/>
      <c r="O26" s="607"/>
      <c r="P26" s="607"/>
      <c r="Q26" s="607"/>
      <c r="R26" s="607"/>
      <c r="S26" s="607"/>
      <c r="T26" s="607"/>
      <c r="U26" s="607"/>
      <c r="V26" s="607"/>
      <c r="W26" s="607"/>
      <c r="X26" s="607"/>
      <c r="Y26" s="607"/>
      <c r="Z26" s="607"/>
    </row>
    <row r="27" spans="1:26" ht="22" customHeight="1" x14ac:dyDescent="0.35">
      <c r="A27" s="607"/>
      <c r="B27" s="636"/>
      <c r="C27" s="636"/>
      <c r="D27" s="636"/>
      <c r="E27" s="636"/>
      <c r="F27" s="636"/>
      <c r="G27" s="636"/>
      <c r="H27" s="636"/>
      <c r="I27" s="636"/>
      <c r="J27" s="623"/>
      <c r="K27" s="607"/>
      <c r="L27" s="607"/>
      <c r="M27" s="607"/>
      <c r="N27" s="607"/>
      <c r="O27" s="607"/>
      <c r="P27" s="607"/>
      <c r="Q27" s="607"/>
      <c r="R27" s="607"/>
      <c r="S27" s="607"/>
      <c r="T27" s="607"/>
      <c r="U27" s="607"/>
      <c r="V27" s="607"/>
      <c r="W27" s="607"/>
      <c r="X27" s="607"/>
      <c r="Y27" s="607"/>
      <c r="Z27" s="607"/>
    </row>
    <row r="28" spans="1:26" ht="14.25" customHeight="1" x14ac:dyDescent="0.35">
      <c r="A28" s="607"/>
      <c r="B28" s="739" t="s">
        <v>545</v>
      </c>
      <c r="C28" s="740"/>
      <c r="D28" s="636"/>
      <c r="E28" s="637" t="s">
        <v>15</v>
      </c>
      <c r="F28" s="638"/>
      <c r="G28" s="637" t="s">
        <v>16</v>
      </c>
      <c r="H28" s="639"/>
      <c r="I28" s="639"/>
      <c r="J28" s="624"/>
      <c r="K28" s="607"/>
      <c r="L28" s="607"/>
      <c r="M28" s="607"/>
      <c r="N28" s="607"/>
      <c r="O28" s="607"/>
      <c r="P28" s="607"/>
      <c r="Q28" s="607"/>
      <c r="R28" s="607"/>
      <c r="S28" s="607"/>
      <c r="T28" s="607"/>
      <c r="U28" s="607"/>
      <c r="V28" s="607"/>
      <c r="W28" s="607"/>
      <c r="X28" s="607"/>
      <c r="Y28" s="607"/>
      <c r="Z28" s="607"/>
    </row>
    <row r="29" spans="1:26" ht="14.25" customHeight="1" x14ac:dyDescent="0.35">
      <c r="A29" s="607"/>
      <c r="B29" s="640" t="s">
        <v>17</v>
      </c>
      <c r="C29" s="636"/>
      <c r="D29" s="607"/>
      <c r="E29" s="640" t="s">
        <v>18</v>
      </c>
      <c r="F29" s="636"/>
      <c r="G29" s="741" t="s">
        <v>19</v>
      </c>
      <c r="H29" s="742"/>
      <c r="I29" s="742"/>
      <c r="J29" s="607"/>
      <c r="K29" s="607"/>
      <c r="L29" s="607"/>
      <c r="M29" s="607"/>
      <c r="N29" s="607"/>
      <c r="O29" s="607"/>
      <c r="P29" s="607"/>
      <c r="Q29" s="607"/>
      <c r="R29" s="607"/>
      <c r="S29" s="607"/>
      <c r="T29" s="607"/>
      <c r="U29" s="607"/>
      <c r="V29" s="607"/>
      <c r="W29" s="607"/>
      <c r="X29" s="607"/>
      <c r="Y29" s="607"/>
      <c r="Z29" s="607"/>
    </row>
    <row r="30" spans="1:26" ht="8" customHeight="1" x14ac:dyDescent="0.35">
      <c r="A30" s="607"/>
      <c r="B30" s="636"/>
      <c r="C30" s="636"/>
      <c r="D30" s="636"/>
      <c r="E30" s="636"/>
      <c r="F30" s="636"/>
      <c r="G30" s="636"/>
      <c r="H30" s="636"/>
      <c r="I30" s="636"/>
      <c r="J30" s="607"/>
      <c r="K30" s="607"/>
      <c r="L30" s="607"/>
      <c r="M30" s="607"/>
      <c r="N30" s="607"/>
      <c r="O30" s="607"/>
      <c r="P30" s="607"/>
      <c r="Q30" s="607"/>
      <c r="R30" s="607"/>
      <c r="S30" s="607"/>
      <c r="T30" s="607"/>
      <c r="U30" s="607"/>
      <c r="V30" s="607"/>
      <c r="W30" s="607"/>
      <c r="X30" s="607"/>
      <c r="Y30" s="607"/>
      <c r="Z30" s="607"/>
    </row>
    <row r="31" spans="1:26" ht="14.25" customHeight="1" x14ac:dyDescent="0.35">
      <c r="A31" s="607"/>
      <c r="B31" s="639" t="s">
        <v>2132</v>
      </c>
      <c r="C31" s="639"/>
      <c r="D31" s="636"/>
      <c r="E31" s="639" t="s">
        <v>544</v>
      </c>
      <c r="F31" s="636"/>
      <c r="G31" s="639" t="s">
        <v>544</v>
      </c>
      <c r="H31" s="639"/>
      <c r="I31" s="639"/>
      <c r="J31" s="607"/>
      <c r="K31" s="607"/>
      <c r="L31" s="607"/>
      <c r="M31" s="607"/>
      <c r="N31" s="607"/>
      <c r="O31" s="607"/>
      <c r="P31" s="607"/>
      <c r="Q31" s="607"/>
      <c r="R31" s="607"/>
      <c r="S31" s="607"/>
      <c r="T31" s="607"/>
      <c r="U31" s="607"/>
      <c r="V31" s="607"/>
      <c r="W31" s="607"/>
      <c r="X31" s="607"/>
      <c r="Y31" s="607"/>
      <c r="Z31" s="607"/>
    </row>
    <row r="32" spans="1:26" ht="14.25" customHeight="1" x14ac:dyDescent="0.3">
      <c r="A32" s="607"/>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row>
    <row r="33" spans="1:26" ht="14.25" customHeight="1" x14ac:dyDescent="0.3">
      <c r="A33" s="607"/>
      <c r="B33" s="607"/>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row>
    <row r="34" spans="1:26" ht="14.25" customHeight="1" x14ac:dyDescent="0.35">
      <c r="A34" s="607"/>
      <c r="B34" s="607"/>
      <c r="C34" s="607"/>
      <c r="D34" s="607"/>
      <c r="E34" s="607"/>
      <c r="F34" s="607"/>
      <c r="G34" s="607"/>
      <c r="H34" s="641"/>
      <c r="I34" s="607"/>
      <c r="J34" s="607"/>
      <c r="K34" s="607"/>
      <c r="L34" s="607"/>
      <c r="M34" s="607"/>
      <c r="N34" s="607"/>
      <c r="O34" s="607"/>
      <c r="P34" s="607"/>
      <c r="Q34" s="607"/>
      <c r="R34" s="607"/>
      <c r="S34" s="607"/>
      <c r="T34" s="607"/>
      <c r="U34" s="607"/>
      <c r="V34" s="607"/>
      <c r="W34" s="607"/>
      <c r="X34" s="607"/>
      <c r="Y34" s="607"/>
      <c r="Z34" s="607"/>
    </row>
    <row r="35" spans="1:26" ht="14.25" customHeight="1" x14ac:dyDescent="0.35">
      <c r="A35" s="607"/>
      <c r="B35" s="607"/>
      <c r="C35" s="607"/>
      <c r="D35" s="607"/>
      <c r="E35" s="607"/>
      <c r="F35" s="607"/>
      <c r="G35" s="642"/>
      <c r="H35" s="643"/>
      <c r="I35" s="607"/>
      <c r="J35" s="607"/>
      <c r="K35" s="607"/>
      <c r="L35" s="607"/>
      <c r="M35" s="607"/>
      <c r="N35" s="607"/>
      <c r="O35" s="607"/>
      <c r="P35" s="607"/>
      <c r="Q35" s="607"/>
      <c r="R35" s="607"/>
      <c r="S35" s="607"/>
      <c r="T35" s="607"/>
      <c r="U35" s="607"/>
      <c r="V35" s="607"/>
      <c r="W35" s="607"/>
      <c r="X35" s="607"/>
      <c r="Y35" s="607"/>
      <c r="Z35" s="607"/>
    </row>
    <row r="36" spans="1:26" ht="14.25" customHeight="1" x14ac:dyDescent="0.35">
      <c r="A36" s="607"/>
      <c r="B36" s="607"/>
      <c r="C36" s="607"/>
      <c r="D36" s="607"/>
      <c r="E36" s="607"/>
      <c r="F36" s="607"/>
      <c r="G36" s="642"/>
      <c r="H36" s="643"/>
      <c r="I36" s="607"/>
      <c r="J36" s="607"/>
      <c r="K36" s="607"/>
      <c r="L36" s="607"/>
      <c r="M36" s="607"/>
      <c r="N36" s="607"/>
      <c r="O36" s="607"/>
      <c r="P36" s="607"/>
      <c r="Q36" s="607"/>
      <c r="R36" s="607"/>
      <c r="S36" s="607"/>
      <c r="T36" s="607"/>
      <c r="U36" s="607"/>
      <c r="V36" s="607"/>
      <c r="W36" s="607"/>
      <c r="X36" s="607"/>
      <c r="Y36" s="607"/>
      <c r="Z36" s="607"/>
    </row>
    <row r="37" spans="1:26" ht="14.25" customHeight="1" x14ac:dyDescent="0.35">
      <c r="A37" s="607"/>
      <c r="B37" s="607"/>
      <c r="C37" s="607"/>
      <c r="D37" s="607"/>
      <c r="E37" s="607"/>
      <c r="F37" s="607"/>
      <c r="G37" s="642"/>
      <c r="H37" s="643"/>
      <c r="I37" s="644"/>
      <c r="J37" s="607"/>
      <c r="K37" s="607"/>
      <c r="L37" s="607"/>
      <c r="M37" s="607"/>
      <c r="N37" s="607"/>
      <c r="O37" s="607"/>
      <c r="P37" s="607"/>
      <c r="Q37" s="607"/>
      <c r="R37" s="607"/>
      <c r="S37" s="607"/>
      <c r="T37" s="607"/>
      <c r="U37" s="607"/>
      <c r="V37" s="607"/>
      <c r="W37" s="607"/>
      <c r="X37" s="607"/>
      <c r="Y37" s="607"/>
      <c r="Z37" s="607"/>
    </row>
    <row r="38" spans="1:26" ht="14.25" customHeight="1" x14ac:dyDescent="0.35">
      <c r="A38" s="607"/>
      <c r="B38" s="607"/>
      <c r="C38" s="607"/>
      <c r="D38" s="607"/>
      <c r="E38" s="607"/>
      <c r="F38" s="607"/>
      <c r="G38" s="642"/>
      <c r="H38" s="643"/>
      <c r="I38" s="607"/>
      <c r="J38" s="607"/>
      <c r="K38" s="607"/>
      <c r="L38" s="607"/>
      <c r="M38" s="607"/>
      <c r="N38" s="607"/>
      <c r="O38" s="607"/>
      <c r="P38" s="607"/>
      <c r="Q38" s="607"/>
      <c r="R38" s="607"/>
      <c r="S38" s="607"/>
      <c r="T38" s="607"/>
      <c r="U38" s="607"/>
      <c r="V38" s="607"/>
      <c r="W38" s="607"/>
      <c r="X38" s="607"/>
      <c r="Y38" s="607"/>
      <c r="Z38" s="607"/>
    </row>
    <row r="39" spans="1:26" ht="14.25" customHeight="1" x14ac:dyDescent="0.3">
      <c r="A39" s="607"/>
      <c r="B39" s="607"/>
      <c r="C39" s="607"/>
      <c r="D39" s="607"/>
      <c r="E39" s="607"/>
      <c r="F39" s="607"/>
      <c r="G39" s="607"/>
      <c r="H39" s="645"/>
      <c r="I39" s="607"/>
      <c r="J39" s="607"/>
      <c r="K39" s="607"/>
      <c r="L39" s="607"/>
      <c r="M39" s="607"/>
      <c r="N39" s="607"/>
      <c r="O39" s="607"/>
      <c r="P39" s="607"/>
      <c r="Q39" s="607"/>
      <c r="R39" s="607"/>
      <c r="S39" s="607"/>
      <c r="T39" s="607"/>
      <c r="U39" s="607"/>
      <c r="V39" s="607"/>
      <c r="W39" s="607"/>
      <c r="X39" s="607"/>
      <c r="Y39" s="607"/>
      <c r="Z39" s="607"/>
    </row>
    <row r="40" spans="1:26" ht="14.25" customHeight="1" x14ac:dyDescent="0.3">
      <c r="A40" s="607"/>
      <c r="B40" s="607"/>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row>
    <row r="41" spans="1:26" ht="14.25" customHeight="1" x14ac:dyDescent="0.3">
      <c r="A41" s="607"/>
      <c r="B41" s="607"/>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row>
    <row r="42" spans="1:26" ht="14.25" customHeight="1" x14ac:dyDescent="0.3">
      <c r="A42" s="607"/>
      <c r="B42" s="607"/>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row>
    <row r="43" spans="1:26" ht="14.25" customHeight="1" x14ac:dyDescent="0.3">
      <c r="A43" s="607"/>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row>
    <row r="44" spans="1:26" ht="14.25" customHeight="1" x14ac:dyDescent="0.3">
      <c r="A44" s="607"/>
      <c r="B44" s="607"/>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row>
    <row r="45" spans="1:26" ht="14.25" customHeight="1" x14ac:dyDescent="0.3">
      <c r="A45" s="607"/>
      <c r="B45" s="607"/>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row>
    <row r="46" spans="1:26" ht="14.25" customHeight="1" x14ac:dyDescent="0.3">
      <c r="A46" s="607"/>
      <c r="B46" s="607"/>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row>
    <row r="47" spans="1:26" ht="14.25" customHeight="1" x14ac:dyDescent="0.3">
      <c r="A47" s="607"/>
      <c r="B47" s="607"/>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row>
    <row r="48" spans="1:26" ht="14.25" customHeight="1" x14ac:dyDescent="0.3">
      <c r="A48" s="607"/>
      <c r="B48" s="607"/>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row>
    <row r="49" spans="1:26" ht="14.25" customHeight="1" x14ac:dyDescent="0.3">
      <c r="A49" s="607"/>
      <c r="B49" s="607"/>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row>
    <row r="50" spans="1:26" ht="14.25" customHeight="1" x14ac:dyDescent="0.3">
      <c r="A50" s="607"/>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row>
    <row r="51" spans="1:26" ht="14.25" customHeight="1" x14ac:dyDescent="0.3">
      <c r="A51" s="607"/>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row>
    <row r="52" spans="1:26" ht="14.25" customHeight="1" x14ac:dyDescent="0.3">
      <c r="A52" s="607"/>
      <c r="B52" s="607"/>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row>
    <row r="53" spans="1:26" ht="14.25" customHeight="1" x14ac:dyDescent="0.3">
      <c r="A53" s="607"/>
      <c r="B53" s="607"/>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row>
    <row r="54" spans="1:26" ht="14.25" customHeight="1" x14ac:dyDescent="0.3">
      <c r="A54" s="607"/>
      <c r="B54" s="607"/>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row>
    <row r="55" spans="1:26" ht="14.25" customHeight="1" x14ac:dyDescent="0.3">
      <c r="A55" s="607"/>
      <c r="B55" s="607"/>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row>
    <row r="56" spans="1:26" ht="14.25" customHeight="1" x14ac:dyDescent="0.3">
      <c r="A56" s="607"/>
      <c r="B56" s="607"/>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row>
    <row r="57" spans="1:26" ht="14.25" customHeight="1" x14ac:dyDescent="0.3">
      <c r="A57" s="607"/>
      <c r="B57" s="607"/>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row>
    <row r="58" spans="1:26" ht="14.25" customHeight="1" x14ac:dyDescent="0.3">
      <c r="A58" s="607"/>
      <c r="B58" s="607"/>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row>
    <row r="59" spans="1:26" ht="14.25" customHeight="1" x14ac:dyDescent="0.3">
      <c r="A59" s="607"/>
      <c r="B59" s="607"/>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row>
    <row r="60" spans="1:26" ht="14.25" customHeight="1" x14ac:dyDescent="0.3">
      <c r="A60" s="607"/>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row>
    <row r="61" spans="1:26" ht="14.25" customHeight="1" x14ac:dyDescent="0.3">
      <c r="A61" s="607"/>
      <c r="B61" s="607"/>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row>
    <row r="62" spans="1:26" ht="14.25" customHeight="1" x14ac:dyDescent="0.3">
      <c r="A62" s="607"/>
      <c r="B62" s="607"/>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row>
    <row r="63" spans="1:26" ht="14.25" customHeight="1" x14ac:dyDescent="0.3">
      <c r="A63" s="607"/>
      <c r="B63" s="607"/>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row>
    <row r="64" spans="1:26" ht="14.25" customHeight="1" x14ac:dyDescent="0.3">
      <c r="A64" s="607"/>
      <c r="B64" s="607"/>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row>
    <row r="65" spans="1:26" ht="14.25" customHeight="1" x14ac:dyDescent="0.3">
      <c r="A65" s="607"/>
      <c r="B65" s="607"/>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row>
    <row r="66" spans="1:26" ht="14.25" customHeight="1" x14ac:dyDescent="0.3">
      <c r="A66" s="607"/>
      <c r="B66" s="607"/>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row>
    <row r="67" spans="1:26" ht="14.25" customHeight="1" x14ac:dyDescent="0.3">
      <c r="A67" s="607"/>
      <c r="B67" s="607"/>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row>
    <row r="68" spans="1:26" ht="14.25" customHeight="1" x14ac:dyDescent="0.3">
      <c r="A68" s="607"/>
      <c r="B68" s="607"/>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row>
    <row r="69" spans="1:26" ht="14.25" customHeight="1" x14ac:dyDescent="0.3">
      <c r="A69" s="607"/>
      <c r="B69" s="607"/>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row>
    <row r="70" spans="1:26" ht="14.25" customHeight="1" x14ac:dyDescent="0.3">
      <c r="A70" s="607"/>
      <c r="B70" s="607"/>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row>
    <row r="71" spans="1:26" ht="14.25" customHeight="1" x14ac:dyDescent="0.3">
      <c r="A71" s="607"/>
      <c r="B71" s="607"/>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row>
    <row r="72" spans="1:26" ht="14.25" customHeight="1" x14ac:dyDescent="0.3">
      <c r="A72" s="607"/>
      <c r="B72" s="607"/>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row>
    <row r="73" spans="1:26" ht="14.25" customHeight="1" x14ac:dyDescent="0.3">
      <c r="A73" s="607"/>
      <c r="B73" s="607"/>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row>
    <row r="74" spans="1:26" ht="14.25" customHeight="1" x14ac:dyDescent="0.3">
      <c r="A74" s="607"/>
      <c r="B74" s="607"/>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row>
    <row r="75" spans="1:26" ht="14.25" customHeight="1" x14ac:dyDescent="0.3">
      <c r="A75" s="607"/>
      <c r="B75" s="607"/>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row>
    <row r="76" spans="1:26" ht="14.25" customHeight="1" x14ac:dyDescent="0.3">
      <c r="A76" s="607"/>
      <c r="B76" s="607"/>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row>
    <row r="77" spans="1:26" ht="14.25" customHeight="1" x14ac:dyDescent="0.3">
      <c r="A77" s="607"/>
      <c r="B77" s="607"/>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row>
    <row r="78" spans="1:26" ht="14.25" customHeight="1" x14ac:dyDescent="0.3">
      <c r="A78" s="607"/>
      <c r="B78" s="607"/>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row>
    <row r="79" spans="1:26" ht="14.25" customHeight="1" x14ac:dyDescent="0.3">
      <c r="A79" s="607"/>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row>
    <row r="80" spans="1:26" ht="14.25" customHeight="1" x14ac:dyDescent="0.3">
      <c r="A80" s="607"/>
      <c r="B80" s="607"/>
      <c r="C80" s="607"/>
      <c r="D80" s="607"/>
      <c r="E80" s="607"/>
      <c r="F80" s="607"/>
      <c r="G80" s="607"/>
      <c r="H80" s="607"/>
      <c r="I80" s="607"/>
      <c r="J80" s="607"/>
      <c r="K80" s="607"/>
      <c r="L80" s="607"/>
      <c r="M80" s="607"/>
      <c r="N80" s="607"/>
      <c r="O80" s="607"/>
      <c r="P80" s="607"/>
      <c r="Q80" s="607"/>
      <c r="R80" s="607"/>
      <c r="S80" s="607"/>
      <c r="T80" s="607"/>
      <c r="U80" s="607"/>
      <c r="V80" s="607"/>
      <c r="W80" s="607"/>
      <c r="X80" s="607"/>
      <c r="Y80" s="607"/>
      <c r="Z80" s="607"/>
    </row>
    <row r="81" spans="1:26" ht="14.25" customHeight="1" x14ac:dyDescent="0.3">
      <c r="A81" s="607"/>
      <c r="B81" s="607"/>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row>
    <row r="82" spans="1:26" ht="14.25" customHeight="1" x14ac:dyDescent="0.3">
      <c r="A82" s="607"/>
      <c r="B82" s="607"/>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row>
    <row r="83" spans="1:26" ht="14.25" customHeight="1" x14ac:dyDescent="0.3">
      <c r="A83" s="607"/>
      <c r="B83" s="607"/>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row>
    <row r="84" spans="1:26" ht="14.25" customHeight="1" x14ac:dyDescent="0.3">
      <c r="A84" s="607"/>
      <c r="B84" s="607"/>
      <c r="C84" s="607"/>
      <c r="D84" s="607"/>
      <c r="E84" s="607"/>
      <c r="F84" s="607"/>
      <c r="G84" s="607"/>
      <c r="H84" s="607"/>
      <c r="I84" s="607"/>
      <c r="J84" s="607"/>
      <c r="K84" s="607"/>
      <c r="L84" s="607"/>
      <c r="M84" s="607"/>
      <c r="N84" s="607"/>
      <c r="O84" s="607"/>
      <c r="P84" s="607"/>
      <c r="Q84" s="607"/>
      <c r="R84" s="607"/>
      <c r="S84" s="607"/>
      <c r="T84" s="607"/>
      <c r="U84" s="607"/>
      <c r="V84" s="607"/>
      <c r="W84" s="607"/>
      <c r="X84" s="607"/>
      <c r="Y84" s="607"/>
      <c r="Z84" s="607"/>
    </row>
    <row r="85" spans="1:26" ht="14.25" customHeight="1" x14ac:dyDescent="0.3">
      <c r="A85" s="607"/>
      <c r="B85" s="607"/>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row>
    <row r="86" spans="1:26" ht="14.25" customHeight="1" x14ac:dyDescent="0.3">
      <c r="A86" s="607"/>
      <c r="B86" s="607"/>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row>
    <row r="87" spans="1:26" ht="14.25" customHeight="1" x14ac:dyDescent="0.3">
      <c r="A87" s="607"/>
      <c r="B87" s="607"/>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row>
    <row r="88" spans="1:26" ht="14.25" customHeight="1" x14ac:dyDescent="0.3">
      <c r="A88" s="607"/>
      <c r="B88" s="607"/>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row>
    <row r="89" spans="1:26" ht="14.25" customHeight="1" x14ac:dyDescent="0.3">
      <c r="A89" s="607"/>
      <c r="B89" s="607"/>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row>
    <row r="90" spans="1:26" ht="14.25" customHeight="1" x14ac:dyDescent="0.3">
      <c r="A90" s="607"/>
      <c r="B90" s="607"/>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row>
    <row r="91" spans="1:26" ht="14.25" customHeight="1" x14ac:dyDescent="0.3">
      <c r="A91" s="607"/>
      <c r="B91" s="607"/>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row>
    <row r="92" spans="1:26" ht="14.25" customHeight="1" x14ac:dyDescent="0.3">
      <c r="A92" s="607"/>
      <c r="B92" s="607"/>
      <c r="C92" s="607"/>
      <c r="D92" s="607"/>
      <c r="E92" s="607"/>
      <c r="F92" s="607"/>
      <c r="G92" s="607"/>
      <c r="H92" s="607"/>
      <c r="I92" s="607"/>
      <c r="J92" s="607"/>
      <c r="K92" s="607"/>
      <c r="L92" s="607"/>
      <c r="M92" s="607"/>
      <c r="N92" s="607"/>
      <c r="O92" s="607"/>
      <c r="P92" s="607"/>
      <c r="Q92" s="607"/>
      <c r="R92" s="607"/>
      <c r="S92" s="607"/>
      <c r="T92" s="607"/>
      <c r="U92" s="607"/>
      <c r="V92" s="607"/>
      <c r="W92" s="607"/>
      <c r="X92" s="607"/>
      <c r="Y92" s="607"/>
      <c r="Z92" s="607"/>
    </row>
    <row r="93" spans="1:26" ht="14.25" customHeight="1" x14ac:dyDescent="0.3">
      <c r="A93" s="607"/>
      <c r="B93" s="607"/>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row>
    <row r="94" spans="1:26" ht="14.25" customHeight="1" x14ac:dyDescent="0.3">
      <c r="A94" s="607"/>
      <c r="B94" s="607"/>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row>
    <row r="95" spans="1:26" ht="14.25" customHeight="1" x14ac:dyDescent="0.3">
      <c r="A95" s="607"/>
      <c r="B95" s="607"/>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row>
    <row r="96" spans="1:26" ht="14.25" customHeight="1" x14ac:dyDescent="0.3">
      <c r="A96" s="607"/>
      <c r="B96" s="607"/>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row>
    <row r="97" spans="1:26" ht="14.25" customHeight="1" x14ac:dyDescent="0.3">
      <c r="A97" s="607"/>
      <c r="B97" s="607"/>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row>
    <row r="98" spans="1:26" ht="14.25" customHeight="1" x14ac:dyDescent="0.3">
      <c r="A98" s="607"/>
      <c r="B98" s="607"/>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row>
    <row r="99" spans="1:26" ht="14.25" customHeight="1" x14ac:dyDescent="0.3">
      <c r="A99" s="607"/>
      <c r="B99" s="607"/>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row>
    <row r="100" spans="1:26" ht="14.25" customHeight="1" x14ac:dyDescent="0.3">
      <c r="A100" s="607"/>
      <c r="B100" s="607"/>
      <c r="C100" s="607"/>
      <c r="D100" s="607"/>
      <c r="E100" s="607"/>
      <c r="F100" s="607"/>
      <c r="G100" s="607"/>
      <c r="H100" s="607"/>
      <c r="I100" s="607"/>
      <c r="J100" s="607"/>
      <c r="K100" s="607"/>
      <c r="L100" s="607"/>
      <c r="M100" s="607"/>
      <c r="N100" s="607"/>
      <c r="O100" s="607"/>
      <c r="P100" s="607"/>
      <c r="Q100" s="607"/>
      <c r="R100" s="607"/>
      <c r="S100" s="607"/>
      <c r="T100" s="607"/>
      <c r="U100" s="607"/>
      <c r="V100" s="607"/>
      <c r="W100" s="607"/>
      <c r="X100" s="607"/>
      <c r="Y100" s="607"/>
      <c r="Z100" s="607"/>
    </row>
    <row r="101" spans="1:26" ht="14.25" customHeight="1" x14ac:dyDescent="0.3">
      <c r="A101" s="607"/>
      <c r="B101" s="607"/>
      <c r="C101" s="607"/>
      <c r="D101" s="607"/>
      <c r="E101" s="607"/>
      <c r="F101" s="607"/>
      <c r="G101" s="607"/>
      <c r="H101" s="607"/>
      <c r="I101" s="607"/>
      <c r="J101" s="607"/>
      <c r="K101" s="607"/>
      <c r="L101" s="607"/>
      <c r="M101" s="607"/>
      <c r="N101" s="607"/>
      <c r="O101" s="607"/>
      <c r="P101" s="607"/>
      <c r="Q101" s="607"/>
      <c r="R101" s="607"/>
      <c r="S101" s="607"/>
      <c r="T101" s="607"/>
      <c r="U101" s="607"/>
      <c r="V101" s="607"/>
      <c r="W101" s="607"/>
      <c r="X101" s="607"/>
      <c r="Y101" s="607"/>
      <c r="Z101" s="607"/>
    </row>
    <row r="102" spans="1:26" ht="14.25" customHeight="1" x14ac:dyDescent="0.3">
      <c r="A102" s="607"/>
      <c r="B102" s="607"/>
      <c r="C102" s="607"/>
      <c r="D102" s="607"/>
      <c r="E102" s="607"/>
      <c r="F102" s="607"/>
      <c r="G102" s="607"/>
      <c r="H102" s="607"/>
      <c r="I102" s="607"/>
      <c r="J102" s="607"/>
      <c r="K102" s="607"/>
      <c r="L102" s="607"/>
      <c r="M102" s="607"/>
      <c r="N102" s="607"/>
      <c r="O102" s="607"/>
      <c r="P102" s="607"/>
      <c r="Q102" s="607"/>
      <c r="R102" s="607"/>
      <c r="S102" s="607"/>
      <c r="T102" s="607"/>
      <c r="U102" s="607"/>
      <c r="V102" s="607"/>
      <c r="W102" s="607"/>
      <c r="X102" s="607"/>
      <c r="Y102" s="607"/>
      <c r="Z102" s="607"/>
    </row>
    <row r="103" spans="1:26" ht="14.25" customHeight="1" x14ac:dyDescent="0.3">
      <c r="A103" s="607"/>
      <c r="B103" s="607"/>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row>
    <row r="104" spans="1:26" ht="14.25" customHeight="1" x14ac:dyDescent="0.3">
      <c r="A104" s="607"/>
      <c r="B104" s="607"/>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row>
    <row r="105" spans="1:26" ht="14.25" customHeight="1" x14ac:dyDescent="0.3">
      <c r="A105" s="607"/>
      <c r="B105" s="607"/>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row>
    <row r="106" spans="1:26" ht="14.25" customHeight="1" x14ac:dyDescent="0.3">
      <c r="A106" s="607"/>
      <c r="B106" s="607"/>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row>
    <row r="107" spans="1:26" ht="14.25" customHeight="1" x14ac:dyDescent="0.3">
      <c r="A107" s="607"/>
      <c r="B107" s="607"/>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row>
    <row r="108" spans="1:26" ht="14.25" customHeight="1" x14ac:dyDescent="0.3">
      <c r="A108" s="607"/>
      <c r="B108" s="607"/>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row>
    <row r="109" spans="1:26" ht="14.25" customHeight="1" x14ac:dyDescent="0.3">
      <c r="A109" s="607"/>
      <c r="B109" s="607"/>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row>
    <row r="110" spans="1:26" ht="14.25" customHeight="1" x14ac:dyDescent="0.3">
      <c r="A110" s="607"/>
      <c r="B110" s="607"/>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row>
    <row r="111" spans="1:26" ht="14.25" customHeight="1" x14ac:dyDescent="0.3">
      <c r="A111" s="607"/>
      <c r="B111" s="607"/>
      <c r="C111" s="607"/>
      <c r="D111" s="607"/>
      <c r="E111" s="607"/>
      <c r="F111" s="607"/>
      <c r="G111" s="607"/>
      <c r="H111" s="607"/>
      <c r="I111" s="607"/>
      <c r="J111" s="607"/>
      <c r="K111" s="607"/>
      <c r="L111" s="607"/>
      <c r="M111" s="607"/>
      <c r="N111" s="607"/>
      <c r="O111" s="607"/>
      <c r="P111" s="607"/>
      <c r="Q111" s="607"/>
      <c r="R111" s="607"/>
      <c r="S111" s="607"/>
      <c r="T111" s="607"/>
      <c r="U111" s="607"/>
      <c r="V111" s="607"/>
      <c r="W111" s="607"/>
      <c r="X111" s="607"/>
      <c r="Y111" s="607"/>
      <c r="Z111" s="607"/>
    </row>
    <row r="112" spans="1:26" ht="14.25" customHeight="1" x14ac:dyDescent="0.3">
      <c r="A112" s="607"/>
      <c r="B112" s="607"/>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row>
    <row r="113" spans="1:26" ht="14.25" customHeight="1" x14ac:dyDescent="0.3">
      <c r="A113" s="607"/>
      <c r="B113" s="607"/>
      <c r="C113" s="607"/>
      <c r="D113" s="607"/>
      <c r="E113" s="607"/>
      <c r="F113" s="607"/>
      <c r="G113" s="607"/>
      <c r="H113" s="607"/>
      <c r="I113" s="607"/>
      <c r="J113" s="607"/>
      <c r="K113" s="607"/>
      <c r="L113" s="607"/>
      <c r="M113" s="607"/>
      <c r="N113" s="607"/>
      <c r="O113" s="607"/>
      <c r="P113" s="607"/>
      <c r="Q113" s="607"/>
      <c r="R113" s="607"/>
      <c r="S113" s="607"/>
      <c r="T113" s="607"/>
      <c r="U113" s="607"/>
      <c r="V113" s="607"/>
      <c r="W113" s="607"/>
      <c r="X113" s="607"/>
      <c r="Y113" s="607"/>
      <c r="Z113" s="607"/>
    </row>
    <row r="114" spans="1:26" ht="14.25" customHeight="1" x14ac:dyDescent="0.3">
      <c r="A114" s="607"/>
      <c r="B114" s="607"/>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row>
    <row r="115" spans="1:26" ht="14.25" customHeight="1" x14ac:dyDescent="0.3">
      <c r="A115" s="607"/>
      <c r="B115" s="607"/>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row>
    <row r="116" spans="1:26" ht="14.25" customHeight="1" x14ac:dyDescent="0.3">
      <c r="A116" s="607"/>
      <c r="B116" s="607"/>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row>
    <row r="117" spans="1:26" ht="14.25" customHeight="1" x14ac:dyDescent="0.3">
      <c r="A117" s="607"/>
      <c r="B117" s="607"/>
      <c r="C117" s="607"/>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row>
    <row r="118" spans="1:26" ht="14.25" customHeight="1" x14ac:dyDescent="0.3">
      <c r="A118" s="607"/>
      <c r="B118" s="607"/>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row>
    <row r="119" spans="1:26" ht="14.25" customHeight="1" x14ac:dyDescent="0.3">
      <c r="A119" s="607"/>
      <c r="B119" s="607"/>
      <c r="C119" s="607"/>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row>
    <row r="120" spans="1:26" ht="14.25" customHeight="1" x14ac:dyDescent="0.3">
      <c r="A120" s="607"/>
      <c r="B120" s="607"/>
      <c r="C120" s="607"/>
      <c r="D120" s="607"/>
      <c r="E120" s="607"/>
      <c r="F120" s="607"/>
      <c r="G120" s="607"/>
      <c r="H120" s="607"/>
      <c r="I120" s="607"/>
      <c r="J120" s="607"/>
      <c r="K120" s="607"/>
      <c r="L120" s="607"/>
      <c r="M120" s="607"/>
      <c r="N120" s="607"/>
      <c r="O120" s="607"/>
      <c r="P120" s="607"/>
      <c r="Q120" s="607"/>
      <c r="R120" s="607"/>
      <c r="S120" s="607"/>
      <c r="T120" s="607"/>
      <c r="U120" s="607"/>
      <c r="V120" s="607"/>
      <c r="W120" s="607"/>
      <c r="X120" s="607"/>
      <c r="Y120" s="607"/>
      <c r="Z120" s="607"/>
    </row>
    <row r="121" spans="1:26" ht="14.25" customHeight="1" x14ac:dyDescent="0.3">
      <c r="A121" s="607"/>
      <c r="B121" s="607"/>
      <c r="C121" s="607"/>
      <c r="D121" s="607"/>
      <c r="E121" s="607"/>
      <c r="F121" s="607"/>
      <c r="G121" s="607"/>
      <c r="H121" s="607"/>
      <c r="I121" s="607"/>
      <c r="J121" s="607"/>
      <c r="K121" s="607"/>
      <c r="L121" s="607"/>
      <c r="M121" s="607"/>
      <c r="N121" s="607"/>
      <c r="O121" s="607"/>
      <c r="P121" s="607"/>
      <c r="Q121" s="607"/>
      <c r="R121" s="607"/>
      <c r="S121" s="607"/>
      <c r="T121" s="607"/>
      <c r="U121" s="607"/>
      <c r="V121" s="607"/>
      <c r="W121" s="607"/>
      <c r="X121" s="607"/>
      <c r="Y121" s="607"/>
      <c r="Z121" s="607"/>
    </row>
    <row r="122" spans="1:26" ht="14.25" customHeight="1" x14ac:dyDescent="0.3">
      <c r="A122" s="607"/>
      <c r="B122" s="607"/>
      <c r="C122" s="607"/>
      <c r="D122" s="607"/>
      <c r="E122" s="607"/>
      <c r="F122" s="607"/>
      <c r="G122" s="607"/>
      <c r="H122" s="607"/>
      <c r="I122" s="607"/>
      <c r="J122" s="607"/>
      <c r="K122" s="607"/>
      <c r="L122" s="607"/>
      <c r="M122" s="607"/>
      <c r="N122" s="607"/>
      <c r="O122" s="607"/>
      <c r="P122" s="607"/>
      <c r="Q122" s="607"/>
      <c r="R122" s="607"/>
      <c r="S122" s="607"/>
      <c r="T122" s="607"/>
      <c r="U122" s="607"/>
      <c r="V122" s="607"/>
      <c r="W122" s="607"/>
      <c r="X122" s="607"/>
      <c r="Y122" s="607"/>
      <c r="Z122" s="607"/>
    </row>
    <row r="123" spans="1:26" ht="14.25" customHeight="1" x14ac:dyDescent="0.3">
      <c r="A123" s="607"/>
      <c r="B123" s="607"/>
      <c r="C123" s="607"/>
      <c r="D123" s="607"/>
      <c r="E123" s="607"/>
      <c r="F123" s="607"/>
      <c r="G123" s="607"/>
      <c r="H123" s="607"/>
      <c r="I123" s="607"/>
      <c r="J123" s="607"/>
      <c r="K123" s="607"/>
      <c r="L123" s="607"/>
      <c r="M123" s="607"/>
      <c r="N123" s="607"/>
      <c r="O123" s="607"/>
      <c r="P123" s="607"/>
      <c r="Q123" s="607"/>
      <c r="R123" s="607"/>
      <c r="S123" s="607"/>
      <c r="T123" s="607"/>
      <c r="U123" s="607"/>
      <c r="V123" s="607"/>
      <c r="W123" s="607"/>
      <c r="X123" s="607"/>
      <c r="Y123" s="607"/>
      <c r="Z123" s="607"/>
    </row>
    <row r="124" spans="1:26" ht="14.25" customHeight="1" x14ac:dyDescent="0.3">
      <c r="A124" s="607"/>
      <c r="B124" s="607"/>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row>
    <row r="125" spans="1:26" ht="14.25" customHeight="1" x14ac:dyDescent="0.3">
      <c r="A125" s="607"/>
      <c r="B125" s="607"/>
      <c r="C125" s="607"/>
      <c r="D125" s="607"/>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row>
    <row r="126" spans="1:26" ht="14.25" customHeight="1" x14ac:dyDescent="0.3">
      <c r="A126" s="607"/>
      <c r="B126" s="607"/>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row>
    <row r="127" spans="1:26" ht="14.25" customHeight="1" x14ac:dyDescent="0.3">
      <c r="A127" s="607"/>
      <c r="B127" s="607"/>
      <c r="C127" s="607"/>
      <c r="D127" s="607"/>
      <c r="E127" s="607"/>
      <c r="F127" s="607"/>
      <c r="G127" s="607"/>
      <c r="H127" s="607"/>
      <c r="I127" s="607"/>
      <c r="J127" s="607"/>
      <c r="K127" s="607"/>
      <c r="L127" s="607"/>
      <c r="M127" s="607"/>
      <c r="N127" s="607"/>
      <c r="O127" s="607"/>
      <c r="P127" s="607"/>
      <c r="Q127" s="607"/>
      <c r="R127" s="607"/>
      <c r="S127" s="607"/>
      <c r="T127" s="607"/>
      <c r="U127" s="607"/>
      <c r="V127" s="607"/>
      <c r="W127" s="607"/>
      <c r="X127" s="607"/>
      <c r="Y127" s="607"/>
      <c r="Z127" s="607"/>
    </row>
    <row r="128" spans="1:26" ht="14.25" customHeight="1" x14ac:dyDescent="0.3">
      <c r="A128" s="607"/>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row>
    <row r="129" spans="1:26" ht="14.25" customHeight="1" x14ac:dyDescent="0.3">
      <c r="A129" s="607"/>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row>
    <row r="130" spans="1:26" ht="14.25" customHeight="1" x14ac:dyDescent="0.3">
      <c r="A130" s="607"/>
      <c r="B130" s="607"/>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row>
    <row r="131" spans="1:26" ht="14.25" customHeight="1" x14ac:dyDescent="0.3">
      <c r="A131" s="607"/>
      <c r="B131" s="607"/>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row>
    <row r="132" spans="1:26" ht="14.25" customHeight="1" x14ac:dyDescent="0.3">
      <c r="A132" s="607"/>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row>
    <row r="133" spans="1:26" ht="14.25" customHeight="1" x14ac:dyDescent="0.3">
      <c r="A133" s="607"/>
      <c r="B133" s="607"/>
      <c r="C133" s="607"/>
      <c r="D133" s="607"/>
      <c r="E133" s="607"/>
      <c r="F133" s="607"/>
      <c r="G133" s="607"/>
      <c r="H133" s="607"/>
      <c r="I133" s="607"/>
      <c r="J133" s="607"/>
      <c r="K133" s="607"/>
      <c r="L133" s="607"/>
      <c r="M133" s="607"/>
      <c r="N133" s="607"/>
      <c r="O133" s="607"/>
      <c r="P133" s="607"/>
      <c r="Q133" s="607"/>
      <c r="R133" s="607"/>
      <c r="S133" s="607"/>
      <c r="T133" s="607"/>
      <c r="U133" s="607"/>
      <c r="V133" s="607"/>
      <c r="W133" s="607"/>
      <c r="X133" s="607"/>
      <c r="Y133" s="607"/>
      <c r="Z133" s="607"/>
    </row>
    <row r="134" spans="1:26" ht="14.25" customHeight="1" x14ac:dyDescent="0.3">
      <c r="A134" s="607"/>
      <c r="B134" s="607"/>
      <c r="C134" s="607"/>
      <c r="D134" s="607"/>
      <c r="E134" s="607"/>
      <c r="F134" s="607"/>
      <c r="G134" s="607"/>
      <c r="H134" s="607"/>
      <c r="I134" s="607"/>
      <c r="J134" s="607"/>
      <c r="K134" s="607"/>
      <c r="L134" s="607"/>
      <c r="M134" s="607"/>
      <c r="N134" s="607"/>
      <c r="O134" s="607"/>
      <c r="P134" s="607"/>
      <c r="Q134" s="607"/>
      <c r="R134" s="607"/>
      <c r="S134" s="607"/>
      <c r="T134" s="607"/>
      <c r="U134" s="607"/>
      <c r="V134" s="607"/>
      <c r="W134" s="607"/>
      <c r="X134" s="607"/>
      <c r="Y134" s="607"/>
      <c r="Z134" s="607"/>
    </row>
    <row r="135" spans="1:26" ht="14.25" customHeight="1" x14ac:dyDescent="0.3">
      <c r="A135" s="607"/>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row>
    <row r="136" spans="1:26" ht="14.25" customHeight="1" x14ac:dyDescent="0.3">
      <c r="A136" s="607"/>
      <c r="B136" s="607"/>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row>
    <row r="137" spans="1:26" ht="14.25" customHeight="1" x14ac:dyDescent="0.3">
      <c r="A137" s="607"/>
      <c r="B137" s="607"/>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row>
    <row r="138" spans="1:26" ht="14.25" customHeight="1" x14ac:dyDescent="0.3">
      <c r="A138" s="607"/>
      <c r="B138" s="607"/>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row>
    <row r="139" spans="1:26" ht="14.25" customHeight="1" x14ac:dyDescent="0.3">
      <c r="A139" s="607"/>
      <c r="B139" s="607"/>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row>
    <row r="140" spans="1:26" ht="14.25" customHeight="1" x14ac:dyDescent="0.3">
      <c r="A140" s="607"/>
      <c r="B140" s="607"/>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row>
    <row r="141" spans="1:26" ht="14.25" customHeight="1" x14ac:dyDescent="0.3">
      <c r="A141" s="607"/>
      <c r="B141" s="607"/>
      <c r="C141" s="607"/>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row>
    <row r="142" spans="1:26" ht="14.25" customHeight="1" x14ac:dyDescent="0.3">
      <c r="A142" s="607"/>
      <c r="B142" s="607"/>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row>
    <row r="143" spans="1:26" ht="14.25" customHeight="1" x14ac:dyDescent="0.3">
      <c r="A143" s="607"/>
      <c r="B143" s="607"/>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row>
    <row r="144" spans="1:26" ht="14.25" customHeight="1" x14ac:dyDescent="0.3">
      <c r="A144" s="607"/>
      <c r="B144" s="607"/>
      <c r="C144" s="607"/>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row>
    <row r="145" spans="1:26" ht="14.25" customHeight="1" x14ac:dyDescent="0.3">
      <c r="A145" s="607"/>
      <c r="B145" s="607"/>
      <c r="C145" s="607"/>
      <c r="D145" s="607"/>
      <c r="E145" s="607"/>
      <c r="F145" s="607"/>
      <c r="G145" s="607"/>
      <c r="H145" s="607"/>
      <c r="I145" s="607"/>
      <c r="J145" s="607"/>
      <c r="K145" s="607"/>
      <c r="L145" s="607"/>
      <c r="M145" s="607"/>
      <c r="N145" s="607"/>
      <c r="O145" s="607"/>
      <c r="P145" s="607"/>
      <c r="Q145" s="607"/>
      <c r="R145" s="607"/>
      <c r="S145" s="607"/>
      <c r="T145" s="607"/>
      <c r="U145" s="607"/>
      <c r="V145" s="607"/>
      <c r="W145" s="607"/>
      <c r="X145" s="607"/>
      <c r="Y145" s="607"/>
      <c r="Z145" s="607"/>
    </row>
    <row r="146" spans="1:26" ht="14.25" customHeight="1" x14ac:dyDescent="0.3">
      <c r="A146" s="607"/>
      <c r="B146" s="607"/>
      <c r="C146" s="607"/>
      <c r="D146" s="607"/>
      <c r="E146" s="607"/>
      <c r="F146" s="607"/>
      <c r="G146" s="607"/>
      <c r="H146" s="607"/>
      <c r="I146" s="607"/>
      <c r="J146" s="607"/>
      <c r="K146" s="607"/>
      <c r="L146" s="607"/>
      <c r="M146" s="607"/>
      <c r="N146" s="607"/>
      <c r="O146" s="607"/>
      <c r="P146" s="607"/>
      <c r="Q146" s="607"/>
      <c r="R146" s="607"/>
      <c r="S146" s="607"/>
      <c r="T146" s="607"/>
      <c r="U146" s="607"/>
      <c r="V146" s="607"/>
      <c r="W146" s="607"/>
      <c r="X146" s="607"/>
      <c r="Y146" s="607"/>
      <c r="Z146" s="607"/>
    </row>
    <row r="147" spans="1:26" ht="14.25" customHeight="1" x14ac:dyDescent="0.3">
      <c r="A147" s="607"/>
      <c r="B147" s="607"/>
      <c r="C147" s="607"/>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row>
    <row r="148" spans="1:26" ht="14.25" customHeight="1" x14ac:dyDescent="0.3">
      <c r="A148" s="607"/>
      <c r="B148" s="607"/>
      <c r="C148" s="607"/>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row>
    <row r="149" spans="1:26" ht="14.25" customHeight="1" x14ac:dyDescent="0.3">
      <c r="A149" s="607"/>
      <c r="B149" s="607"/>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row>
    <row r="150" spans="1:26" ht="14.25" customHeight="1" x14ac:dyDescent="0.3">
      <c r="A150" s="607"/>
      <c r="B150" s="607"/>
      <c r="C150" s="607"/>
      <c r="D150" s="607"/>
      <c r="E150" s="607"/>
      <c r="F150" s="607"/>
      <c r="G150" s="607"/>
      <c r="H150" s="607"/>
      <c r="I150" s="607"/>
      <c r="J150" s="607"/>
      <c r="K150" s="607"/>
      <c r="L150" s="607"/>
      <c r="M150" s="607"/>
      <c r="N150" s="607"/>
      <c r="O150" s="607"/>
      <c r="P150" s="607"/>
      <c r="Q150" s="607"/>
      <c r="R150" s="607"/>
      <c r="S150" s="607"/>
      <c r="T150" s="607"/>
      <c r="U150" s="607"/>
      <c r="V150" s="607"/>
      <c r="W150" s="607"/>
      <c r="X150" s="607"/>
      <c r="Y150" s="607"/>
      <c r="Z150" s="607"/>
    </row>
    <row r="151" spans="1:26" ht="14.25" customHeight="1" x14ac:dyDescent="0.3">
      <c r="A151" s="607"/>
      <c r="B151" s="607"/>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row>
    <row r="152" spans="1:26" ht="14.25" customHeight="1" x14ac:dyDescent="0.3">
      <c r="A152" s="607"/>
      <c r="B152" s="607"/>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row>
    <row r="153" spans="1:26" ht="14.25" customHeight="1" x14ac:dyDescent="0.3">
      <c r="A153" s="607"/>
      <c r="B153" s="607"/>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row>
    <row r="154" spans="1:26" ht="14.25" customHeight="1" x14ac:dyDescent="0.3">
      <c r="A154" s="607"/>
      <c r="B154" s="607"/>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row>
    <row r="155" spans="1:26" ht="14.25" customHeight="1" x14ac:dyDescent="0.3">
      <c r="A155" s="607"/>
      <c r="B155" s="607"/>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row>
    <row r="156" spans="1:26" ht="14.25" customHeight="1" x14ac:dyDescent="0.3">
      <c r="A156" s="607"/>
      <c r="B156" s="607"/>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row>
    <row r="157" spans="1:26" ht="14.25" customHeight="1" x14ac:dyDescent="0.3">
      <c r="A157" s="607"/>
      <c r="B157" s="607"/>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row>
    <row r="158" spans="1:26" ht="14.25" customHeight="1" x14ac:dyDescent="0.3">
      <c r="A158" s="607"/>
      <c r="B158" s="607"/>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row>
    <row r="159" spans="1:26" ht="14.25" customHeight="1" x14ac:dyDescent="0.3">
      <c r="A159" s="607"/>
      <c r="B159" s="607"/>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row>
    <row r="160" spans="1:26" ht="14.25" customHeight="1" x14ac:dyDescent="0.3">
      <c r="A160" s="607"/>
      <c r="B160" s="607"/>
      <c r="C160" s="607"/>
      <c r="D160" s="607"/>
      <c r="E160" s="607"/>
      <c r="F160" s="607"/>
      <c r="G160" s="607"/>
      <c r="H160" s="607"/>
      <c r="I160" s="607"/>
      <c r="J160" s="607"/>
      <c r="K160" s="607"/>
      <c r="L160" s="607"/>
      <c r="M160" s="607"/>
      <c r="N160" s="607"/>
      <c r="O160" s="607"/>
      <c r="P160" s="607"/>
      <c r="Q160" s="607"/>
      <c r="R160" s="607"/>
      <c r="S160" s="607"/>
      <c r="T160" s="607"/>
      <c r="U160" s="607"/>
      <c r="V160" s="607"/>
      <c r="W160" s="607"/>
      <c r="X160" s="607"/>
      <c r="Y160" s="607"/>
      <c r="Z160" s="607"/>
    </row>
    <row r="161" spans="1:26" ht="14.25" customHeight="1" x14ac:dyDescent="0.3">
      <c r="A161" s="607"/>
      <c r="B161" s="607"/>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row>
    <row r="162" spans="1:26" ht="14.25" customHeight="1" x14ac:dyDescent="0.3">
      <c r="A162" s="607"/>
      <c r="B162" s="607"/>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row>
    <row r="163" spans="1:26" ht="14.25" customHeight="1" x14ac:dyDescent="0.3">
      <c r="A163" s="607"/>
      <c r="B163" s="607"/>
      <c r="C163" s="607"/>
      <c r="D163" s="607"/>
      <c r="E163" s="607"/>
      <c r="F163" s="607"/>
      <c r="G163" s="607"/>
      <c r="H163" s="607"/>
      <c r="I163" s="607"/>
      <c r="J163" s="607"/>
      <c r="K163" s="607"/>
      <c r="L163" s="607"/>
      <c r="M163" s="607"/>
      <c r="N163" s="607"/>
      <c r="O163" s="607"/>
      <c r="P163" s="607"/>
      <c r="Q163" s="607"/>
      <c r="R163" s="607"/>
      <c r="S163" s="607"/>
      <c r="T163" s="607"/>
      <c r="U163" s="607"/>
      <c r="V163" s="607"/>
      <c r="W163" s="607"/>
      <c r="X163" s="607"/>
      <c r="Y163" s="607"/>
      <c r="Z163" s="607"/>
    </row>
    <row r="164" spans="1:26" ht="14.25" customHeight="1" x14ac:dyDescent="0.3">
      <c r="A164" s="607"/>
      <c r="B164" s="607"/>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row>
    <row r="165" spans="1:26" ht="14.25" customHeight="1" x14ac:dyDescent="0.3">
      <c r="A165" s="607"/>
      <c r="B165" s="607"/>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row>
    <row r="166" spans="1:26" ht="14.25" customHeight="1" x14ac:dyDescent="0.3">
      <c r="A166" s="607"/>
      <c r="B166" s="607"/>
      <c r="C166" s="607"/>
      <c r="D166" s="607"/>
      <c r="E166" s="607"/>
      <c r="F166" s="607"/>
      <c r="G166" s="607"/>
      <c r="H166" s="607"/>
      <c r="I166" s="607"/>
      <c r="J166" s="607"/>
      <c r="K166" s="607"/>
      <c r="L166" s="607"/>
      <c r="M166" s="607"/>
      <c r="N166" s="607"/>
      <c r="O166" s="607"/>
      <c r="P166" s="607"/>
      <c r="Q166" s="607"/>
      <c r="R166" s="607"/>
      <c r="S166" s="607"/>
      <c r="T166" s="607"/>
      <c r="U166" s="607"/>
      <c r="V166" s="607"/>
      <c r="W166" s="607"/>
      <c r="X166" s="607"/>
      <c r="Y166" s="607"/>
      <c r="Z166" s="607"/>
    </row>
    <row r="167" spans="1:26" ht="14.25" customHeight="1" x14ac:dyDescent="0.3">
      <c r="A167" s="607"/>
      <c r="B167" s="607"/>
      <c r="C167" s="607"/>
      <c r="D167" s="607"/>
      <c r="E167" s="607"/>
      <c r="F167" s="607"/>
      <c r="G167" s="607"/>
      <c r="H167" s="607"/>
      <c r="I167" s="607"/>
      <c r="J167" s="607"/>
      <c r="K167" s="607"/>
      <c r="L167" s="607"/>
      <c r="M167" s="607"/>
      <c r="N167" s="607"/>
      <c r="O167" s="607"/>
      <c r="P167" s="607"/>
      <c r="Q167" s="607"/>
      <c r="R167" s="607"/>
      <c r="S167" s="607"/>
      <c r="T167" s="607"/>
      <c r="U167" s="607"/>
      <c r="V167" s="607"/>
      <c r="W167" s="607"/>
      <c r="X167" s="607"/>
      <c r="Y167" s="607"/>
      <c r="Z167" s="607"/>
    </row>
    <row r="168" spans="1:26" ht="14.25" customHeight="1" x14ac:dyDescent="0.3">
      <c r="A168" s="607"/>
      <c r="B168" s="607"/>
      <c r="C168" s="607"/>
      <c r="D168" s="607"/>
      <c r="E168" s="607"/>
      <c r="F168" s="607"/>
      <c r="G168" s="607"/>
      <c r="H168" s="607"/>
      <c r="I168" s="607"/>
      <c r="J168" s="607"/>
      <c r="K168" s="607"/>
      <c r="L168" s="607"/>
      <c r="M168" s="607"/>
      <c r="N168" s="607"/>
      <c r="O168" s="607"/>
      <c r="P168" s="607"/>
      <c r="Q168" s="607"/>
      <c r="R168" s="607"/>
      <c r="S168" s="607"/>
      <c r="T168" s="607"/>
      <c r="U168" s="607"/>
      <c r="V168" s="607"/>
      <c r="W168" s="607"/>
      <c r="X168" s="607"/>
      <c r="Y168" s="607"/>
      <c r="Z168" s="607"/>
    </row>
    <row r="169" spans="1:26" ht="14.25" customHeight="1" x14ac:dyDescent="0.3">
      <c r="A169" s="607"/>
      <c r="B169" s="607"/>
      <c r="C169" s="607"/>
      <c r="D169" s="607"/>
      <c r="E169" s="607"/>
      <c r="F169" s="607"/>
      <c r="G169" s="607"/>
      <c r="H169" s="607"/>
      <c r="I169" s="607"/>
      <c r="J169" s="607"/>
      <c r="K169" s="607"/>
      <c r="L169" s="607"/>
      <c r="M169" s="607"/>
      <c r="N169" s="607"/>
      <c r="O169" s="607"/>
      <c r="P169" s="607"/>
      <c r="Q169" s="607"/>
      <c r="R169" s="607"/>
      <c r="S169" s="607"/>
      <c r="T169" s="607"/>
      <c r="U169" s="607"/>
      <c r="V169" s="607"/>
      <c r="W169" s="607"/>
      <c r="X169" s="607"/>
      <c r="Y169" s="607"/>
      <c r="Z169" s="607"/>
    </row>
    <row r="170" spans="1:26" ht="14.25" customHeight="1" x14ac:dyDescent="0.3">
      <c r="A170" s="607"/>
      <c r="B170" s="607"/>
      <c r="C170" s="607"/>
      <c r="D170" s="607"/>
      <c r="E170" s="607"/>
      <c r="F170" s="607"/>
      <c r="G170" s="607"/>
      <c r="H170" s="607"/>
      <c r="I170" s="607"/>
      <c r="J170" s="607"/>
      <c r="K170" s="607"/>
      <c r="L170" s="607"/>
      <c r="M170" s="607"/>
      <c r="N170" s="607"/>
      <c r="O170" s="607"/>
      <c r="P170" s="607"/>
      <c r="Q170" s="607"/>
      <c r="R170" s="607"/>
      <c r="S170" s="607"/>
      <c r="T170" s="607"/>
      <c r="U170" s="607"/>
      <c r="V170" s="607"/>
      <c r="W170" s="607"/>
      <c r="X170" s="607"/>
      <c r="Y170" s="607"/>
      <c r="Z170" s="607"/>
    </row>
    <row r="171" spans="1:26" ht="14.25" customHeight="1" x14ac:dyDescent="0.3">
      <c r="A171" s="607"/>
      <c r="B171" s="607"/>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row>
    <row r="172" spans="1:26" ht="14.25" customHeight="1" x14ac:dyDescent="0.3">
      <c r="A172" s="607"/>
      <c r="B172" s="607"/>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row>
    <row r="173" spans="1:26" ht="14.25" customHeight="1" x14ac:dyDescent="0.3">
      <c r="A173" s="607"/>
      <c r="B173" s="607"/>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row>
    <row r="174" spans="1:26" ht="14.25" customHeight="1" x14ac:dyDescent="0.3">
      <c r="A174" s="607"/>
      <c r="B174" s="607"/>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row>
    <row r="175" spans="1:26" ht="14.25" customHeight="1" x14ac:dyDescent="0.3">
      <c r="A175" s="607"/>
      <c r="B175" s="607"/>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row>
    <row r="176" spans="1:26" ht="14.25" customHeight="1" x14ac:dyDescent="0.3">
      <c r="A176" s="607"/>
      <c r="B176" s="607"/>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row>
    <row r="177" spans="1:26" ht="14.25" customHeight="1" x14ac:dyDescent="0.3">
      <c r="A177" s="607"/>
      <c r="B177" s="607"/>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row>
    <row r="178" spans="1:26" ht="14.25" customHeight="1" x14ac:dyDescent="0.3">
      <c r="A178" s="607"/>
      <c r="B178" s="607"/>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row>
    <row r="179" spans="1:26" ht="14.25" customHeight="1" x14ac:dyDescent="0.3">
      <c r="A179" s="607"/>
      <c r="B179" s="607"/>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row>
    <row r="180" spans="1:26" ht="14.25" customHeight="1" x14ac:dyDescent="0.3">
      <c r="A180" s="607"/>
      <c r="B180" s="607"/>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row>
    <row r="181" spans="1:26" ht="14.25" customHeight="1" x14ac:dyDescent="0.3">
      <c r="A181" s="607"/>
      <c r="B181" s="607"/>
      <c r="C181" s="607"/>
      <c r="D181" s="607"/>
      <c r="E181" s="607"/>
      <c r="F181" s="607"/>
      <c r="G181" s="607"/>
      <c r="H181" s="607"/>
      <c r="I181" s="607"/>
      <c r="J181" s="607"/>
      <c r="K181" s="607"/>
      <c r="L181" s="607"/>
      <c r="M181" s="607"/>
      <c r="N181" s="607"/>
      <c r="O181" s="607"/>
      <c r="P181" s="607"/>
      <c r="Q181" s="607"/>
      <c r="R181" s="607"/>
      <c r="S181" s="607"/>
      <c r="T181" s="607"/>
      <c r="U181" s="607"/>
      <c r="V181" s="607"/>
      <c r="W181" s="607"/>
      <c r="X181" s="607"/>
      <c r="Y181" s="607"/>
      <c r="Z181" s="607"/>
    </row>
    <row r="182" spans="1:26" ht="14.25" customHeight="1" x14ac:dyDescent="0.3">
      <c r="A182" s="607"/>
      <c r="B182" s="607"/>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row>
    <row r="183" spans="1:26" ht="14.25" customHeight="1" x14ac:dyDescent="0.3">
      <c r="A183" s="607"/>
      <c r="B183" s="607"/>
      <c r="C183" s="607"/>
      <c r="D183" s="607"/>
      <c r="E183" s="607"/>
      <c r="F183" s="607"/>
      <c r="G183" s="607"/>
      <c r="H183" s="607"/>
      <c r="I183" s="607"/>
      <c r="J183" s="607"/>
      <c r="K183" s="607"/>
      <c r="L183" s="607"/>
      <c r="M183" s="607"/>
      <c r="N183" s="607"/>
      <c r="O183" s="607"/>
      <c r="P183" s="607"/>
      <c r="Q183" s="607"/>
      <c r="R183" s="607"/>
      <c r="S183" s="607"/>
      <c r="T183" s="607"/>
      <c r="U183" s="607"/>
      <c r="V183" s="607"/>
      <c r="W183" s="607"/>
      <c r="X183" s="607"/>
      <c r="Y183" s="607"/>
      <c r="Z183" s="607"/>
    </row>
    <row r="184" spans="1:26" ht="14.25" customHeight="1" x14ac:dyDescent="0.3">
      <c r="A184" s="607"/>
      <c r="B184" s="607"/>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row>
    <row r="185" spans="1:26" ht="14.25" customHeight="1" x14ac:dyDescent="0.3">
      <c r="A185" s="607"/>
      <c r="B185" s="607"/>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row>
    <row r="186" spans="1:26" ht="14.25" customHeight="1" x14ac:dyDescent="0.3">
      <c r="A186" s="607"/>
      <c r="B186" s="607"/>
      <c r="C186" s="607"/>
      <c r="D186" s="607"/>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row>
    <row r="187" spans="1:26" ht="14.25" customHeight="1" x14ac:dyDescent="0.3">
      <c r="A187" s="607"/>
      <c r="B187" s="607"/>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row>
    <row r="188" spans="1:26" ht="14.25" customHeight="1" x14ac:dyDescent="0.3">
      <c r="A188" s="607"/>
      <c r="B188" s="607"/>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row>
    <row r="189" spans="1:26" ht="14.25" customHeight="1" x14ac:dyDescent="0.3">
      <c r="A189" s="607"/>
      <c r="B189" s="607"/>
      <c r="C189" s="607"/>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row>
    <row r="190" spans="1:26" ht="14.25" customHeight="1" x14ac:dyDescent="0.3">
      <c r="A190" s="607"/>
      <c r="B190" s="607"/>
      <c r="C190" s="607"/>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row>
    <row r="191" spans="1:26" ht="14.25" customHeight="1" x14ac:dyDescent="0.3">
      <c r="A191" s="607"/>
      <c r="B191" s="607"/>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row>
    <row r="192" spans="1:26" ht="14.25" customHeight="1" x14ac:dyDescent="0.3">
      <c r="A192" s="607"/>
      <c r="B192" s="607"/>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row>
    <row r="193" spans="1:26" ht="14.25" customHeight="1" x14ac:dyDescent="0.3">
      <c r="A193" s="607"/>
      <c r="B193" s="607"/>
      <c r="C193" s="607"/>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row>
    <row r="194" spans="1:26" ht="14.25" customHeight="1" x14ac:dyDescent="0.3">
      <c r="A194" s="607"/>
      <c r="B194" s="607"/>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row>
    <row r="195" spans="1:26" ht="14.25" customHeight="1" x14ac:dyDescent="0.3">
      <c r="A195" s="607"/>
      <c r="B195" s="607"/>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row>
    <row r="196" spans="1:26" ht="14.25" customHeight="1" x14ac:dyDescent="0.3">
      <c r="A196" s="607"/>
      <c r="B196" s="607"/>
      <c r="C196" s="607"/>
      <c r="D196" s="607"/>
      <c r="E196" s="607"/>
      <c r="F196" s="607"/>
      <c r="G196" s="607"/>
      <c r="H196" s="607"/>
      <c r="I196" s="607"/>
      <c r="J196" s="607"/>
      <c r="K196" s="607"/>
      <c r="L196" s="607"/>
      <c r="M196" s="607"/>
      <c r="N196" s="607"/>
      <c r="O196" s="607"/>
      <c r="P196" s="607"/>
      <c r="Q196" s="607"/>
      <c r="R196" s="607"/>
      <c r="S196" s="607"/>
      <c r="T196" s="607"/>
      <c r="U196" s="607"/>
      <c r="V196" s="607"/>
      <c r="W196" s="607"/>
      <c r="X196" s="607"/>
      <c r="Y196" s="607"/>
      <c r="Z196" s="607"/>
    </row>
    <row r="197" spans="1:26" ht="14.25" customHeight="1" x14ac:dyDescent="0.3">
      <c r="A197" s="607"/>
      <c r="B197" s="607"/>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row>
    <row r="198" spans="1:26" ht="14.25" customHeight="1" x14ac:dyDescent="0.3">
      <c r="A198" s="607"/>
      <c r="B198" s="607"/>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row>
    <row r="199" spans="1:26" ht="14.25" customHeight="1" x14ac:dyDescent="0.3">
      <c r="A199" s="607"/>
      <c r="B199" s="607"/>
      <c r="C199" s="607"/>
      <c r="D199" s="607"/>
      <c r="E199" s="607"/>
      <c r="F199" s="607"/>
      <c r="G199" s="607"/>
      <c r="H199" s="607"/>
      <c r="I199" s="607"/>
      <c r="J199" s="607"/>
      <c r="K199" s="607"/>
      <c r="L199" s="607"/>
      <c r="M199" s="607"/>
      <c r="N199" s="607"/>
      <c r="O199" s="607"/>
      <c r="P199" s="607"/>
      <c r="Q199" s="607"/>
      <c r="R199" s="607"/>
      <c r="S199" s="607"/>
      <c r="T199" s="607"/>
      <c r="U199" s="607"/>
      <c r="V199" s="607"/>
      <c r="W199" s="607"/>
      <c r="X199" s="607"/>
      <c r="Y199" s="607"/>
      <c r="Z199" s="607"/>
    </row>
    <row r="200" spans="1:26" ht="14.25" customHeight="1" x14ac:dyDescent="0.3">
      <c r="A200" s="607"/>
      <c r="B200" s="607"/>
      <c r="C200" s="607"/>
      <c r="D200" s="607"/>
      <c r="E200" s="607"/>
      <c r="F200" s="607"/>
      <c r="G200" s="607"/>
      <c r="H200" s="607"/>
      <c r="I200" s="607"/>
      <c r="J200" s="607"/>
      <c r="K200" s="607"/>
      <c r="L200" s="607"/>
      <c r="M200" s="607"/>
      <c r="N200" s="607"/>
      <c r="O200" s="607"/>
      <c r="P200" s="607"/>
      <c r="Q200" s="607"/>
      <c r="R200" s="607"/>
      <c r="S200" s="607"/>
      <c r="T200" s="607"/>
      <c r="U200" s="607"/>
      <c r="V200" s="607"/>
      <c r="W200" s="607"/>
      <c r="X200" s="607"/>
      <c r="Y200" s="607"/>
      <c r="Z200" s="607"/>
    </row>
    <row r="201" spans="1:26" ht="14.25" customHeight="1" x14ac:dyDescent="0.3">
      <c r="A201" s="607"/>
      <c r="B201" s="607"/>
      <c r="C201" s="607"/>
      <c r="D201" s="607"/>
      <c r="E201" s="607"/>
      <c r="F201" s="607"/>
      <c r="G201" s="607"/>
      <c r="H201" s="607"/>
      <c r="I201" s="607"/>
      <c r="J201" s="607"/>
      <c r="K201" s="607"/>
      <c r="L201" s="607"/>
      <c r="M201" s="607"/>
      <c r="N201" s="607"/>
      <c r="O201" s="607"/>
      <c r="P201" s="607"/>
      <c r="Q201" s="607"/>
      <c r="R201" s="607"/>
      <c r="S201" s="607"/>
      <c r="T201" s="607"/>
      <c r="U201" s="607"/>
      <c r="V201" s="607"/>
      <c r="W201" s="607"/>
      <c r="X201" s="607"/>
      <c r="Y201" s="607"/>
      <c r="Z201" s="607"/>
    </row>
    <row r="202" spans="1:26" ht="14.25" customHeight="1" x14ac:dyDescent="0.3">
      <c r="A202" s="607"/>
      <c r="B202" s="607"/>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row>
    <row r="203" spans="1:26" ht="14.25" customHeight="1" x14ac:dyDescent="0.3">
      <c r="A203" s="607"/>
      <c r="B203" s="607"/>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row>
    <row r="204" spans="1:26" ht="14.25" customHeight="1" x14ac:dyDescent="0.3">
      <c r="A204" s="607"/>
      <c r="B204" s="607"/>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row>
    <row r="205" spans="1:26" ht="14.25" customHeight="1" x14ac:dyDescent="0.3">
      <c r="A205" s="607"/>
      <c r="B205" s="607"/>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row>
    <row r="206" spans="1:26" ht="14.25" customHeight="1" x14ac:dyDescent="0.3">
      <c r="A206" s="607"/>
      <c r="B206" s="607"/>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row>
    <row r="207" spans="1:26" ht="14.25" customHeight="1" x14ac:dyDescent="0.3">
      <c r="A207" s="607"/>
      <c r="B207" s="607"/>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row>
    <row r="208" spans="1:26" ht="14.25" customHeight="1" x14ac:dyDescent="0.3">
      <c r="A208" s="607"/>
      <c r="B208" s="607"/>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row>
    <row r="209" spans="1:26" ht="14.25" customHeight="1" x14ac:dyDescent="0.3">
      <c r="A209" s="607"/>
      <c r="B209" s="607"/>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row>
    <row r="210" spans="1:26" ht="14.25" customHeight="1" x14ac:dyDescent="0.3">
      <c r="A210" s="607"/>
      <c r="B210" s="607"/>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row>
    <row r="211" spans="1:26" ht="14.25" customHeight="1" x14ac:dyDescent="0.3">
      <c r="A211" s="607"/>
      <c r="B211" s="607"/>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row>
    <row r="212" spans="1:26" ht="14.25" customHeight="1" x14ac:dyDescent="0.3">
      <c r="A212" s="607"/>
      <c r="B212" s="607"/>
      <c r="C212" s="607"/>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row>
    <row r="213" spans="1:26" ht="14.25" customHeight="1" x14ac:dyDescent="0.3">
      <c r="A213" s="607"/>
      <c r="B213" s="607"/>
      <c r="C213" s="607"/>
      <c r="D213" s="607"/>
      <c r="E213" s="607"/>
      <c r="F213" s="607"/>
      <c r="G213" s="607"/>
      <c r="H213" s="607"/>
      <c r="I213" s="607"/>
      <c r="J213" s="607"/>
      <c r="K213" s="607"/>
      <c r="L213" s="607"/>
      <c r="M213" s="607"/>
      <c r="N213" s="607"/>
      <c r="O213" s="607"/>
      <c r="P213" s="607"/>
      <c r="Q213" s="607"/>
      <c r="R213" s="607"/>
      <c r="S213" s="607"/>
      <c r="T213" s="607"/>
      <c r="U213" s="607"/>
      <c r="V213" s="607"/>
      <c r="W213" s="607"/>
      <c r="X213" s="607"/>
      <c r="Y213" s="607"/>
      <c r="Z213" s="607"/>
    </row>
    <row r="214" spans="1:26" ht="14.25" customHeight="1" x14ac:dyDescent="0.3">
      <c r="A214" s="607"/>
      <c r="B214" s="607"/>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row>
    <row r="215" spans="1:26" ht="14.25" customHeight="1" x14ac:dyDescent="0.3">
      <c r="A215" s="607"/>
      <c r="B215" s="607"/>
      <c r="C215" s="607"/>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row>
    <row r="216" spans="1:26" ht="14.25" customHeight="1" x14ac:dyDescent="0.3">
      <c r="A216" s="607"/>
      <c r="B216" s="607"/>
      <c r="C216" s="607"/>
      <c r="D216" s="607"/>
      <c r="E216" s="607"/>
      <c r="F216" s="607"/>
      <c r="G216" s="607"/>
      <c r="H216" s="607"/>
      <c r="I216" s="607"/>
      <c r="J216" s="607"/>
      <c r="K216" s="607"/>
      <c r="L216" s="607"/>
      <c r="M216" s="607"/>
      <c r="N216" s="607"/>
      <c r="O216" s="607"/>
      <c r="P216" s="607"/>
      <c r="Q216" s="607"/>
      <c r="R216" s="607"/>
      <c r="S216" s="607"/>
      <c r="T216" s="607"/>
      <c r="U216" s="607"/>
      <c r="V216" s="607"/>
      <c r="W216" s="607"/>
      <c r="X216" s="607"/>
      <c r="Y216" s="607"/>
      <c r="Z216" s="607"/>
    </row>
    <row r="217" spans="1:26" ht="14.25" customHeight="1" x14ac:dyDescent="0.3">
      <c r="A217" s="607"/>
      <c r="B217" s="607"/>
      <c r="C217" s="607"/>
      <c r="D217" s="607"/>
      <c r="E217" s="607"/>
      <c r="F217" s="607"/>
      <c r="G217" s="607"/>
      <c r="H217" s="607"/>
      <c r="I217" s="607"/>
      <c r="J217" s="607"/>
      <c r="K217" s="607"/>
      <c r="L217" s="607"/>
      <c r="M217" s="607"/>
      <c r="N217" s="607"/>
      <c r="O217" s="607"/>
      <c r="P217" s="607"/>
      <c r="Q217" s="607"/>
      <c r="R217" s="607"/>
      <c r="S217" s="607"/>
      <c r="T217" s="607"/>
      <c r="U217" s="607"/>
      <c r="V217" s="607"/>
      <c r="W217" s="607"/>
      <c r="X217" s="607"/>
      <c r="Y217" s="607"/>
      <c r="Z217" s="607"/>
    </row>
    <row r="218" spans="1:26" ht="14.25" customHeight="1" x14ac:dyDescent="0.3">
      <c r="A218" s="607"/>
      <c r="B218" s="607"/>
      <c r="C218" s="607"/>
      <c r="D218" s="607"/>
      <c r="E218" s="607"/>
      <c r="F218" s="607"/>
      <c r="G218" s="607"/>
      <c r="H218" s="607"/>
      <c r="I218" s="607"/>
      <c r="J218" s="607"/>
      <c r="K218" s="607"/>
      <c r="L218" s="607"/>
      <c r="M218" s="607"/>
      <c r="N218" s="607"/>
      <c r="O218" s="607"/>
      <c r="P218" s="607"/>
      <c r="Q218" s="607"/>
      <c r="R218" s="607"/>
      <c r="S218" s="607"/>
      <c r="T218" s="607"/>
      <c r="U218" s="607"/>
      <c r="V218" s="607"/>
      <c r="W218" s="607"/>
      <c r="X218" s="607"/>
      <c r="Y218" s="607"/>
      <c r="Z218" s="607"/>
    </row>
    <row r="219" spans="1:26" ht="14.25" customHeight="1" x14ac:dyDescent="0.3">
      <c r="A219" s="607"/>
      <c r="B219" s="607"/>
      <c r="C219" s="607"/>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row>
    <row r="220" spans="1:26" ht="14.25" customHeight="1" x14ac:dyDescent="0.3">
      <c r="A220" s="607"/>
      <c r="B220" s="607"/>
      <c r="C220" s="607"/>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row>
    <row r="221" spans="1:26" ht="14.25" customHeight="1" x14ac:dyDescent="0.3">
      <c r="A221" s="607"/>
      <c r="B221" s="607"/>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row>
    <row r="222" spans="1:26" ht="14.25" customHeight="1" x14ac:dyDescent="0.3">
      <c r="A222" s="607"/>
      <c r="B222" s="607"/>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row>
    <row r="223" spans="1:26" ht="14.25" customHeight="1" x14ac:dyDescent="0.3">
      <c r="A223" s="607"/>
      <c r="B223" s="607"/>
      <c r="C223" s="607"/>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row>
    <row r="224" spans="1:26" ht="14.25" customHeight="1" x14ac:dyDescent="0.3">
      <c r="A224" s="607"/>
      <c r="B224" s="607"/>
      <c r="C224" s="607"/>
      <c r="D224" s="607"/>
      <c r="E224" s="607"/>
      <c r="F224" s="607"/>
      <c r="G224" s="607"/>
      <c r="H224" s="607"/>
      <c r="I224" s="607"/>
      <c r="J224" s="607"/>
      <c r="K224" s="607"/>
      <c r="L224" s="607"/>
      <c r="M224" s="607"/>
      <c r="N224" s="607"/>
      <c r="O224" s="607"/>
      <c r="P224" s="607"/>
      <c r="Q224" s="607"/>
      <c r="R224" s="607"/>
      <c r="S224" s="607"/>
      <c r="T224" s="607"/>
      <c r="U224" s="607"/>
      <c r="V224" s="607"/>
      <c r="W224" s="607"/>
      <c r="X224" s="607"/>
      <c r="Y224" s="607"/>
      <c r="Z224" s="607"/>
    </row>
    <row r="225" spans="1:26" ht="14.25" customHeight="1" x14ac:dyDescent="0.3">
      <c r="A225" s="607"/>
      <c r="B225" s="607"/>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row>
    <row r="226" spans="1:26" ht="14.25" customHeight="1" x14ac:dyDescent="0.3">
      <c r="A226" s="607"/>
      <c r="B226" s="607"/>
      <c r="C226" s="607"/>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row>
    <row r="227" spans="1:26" ht="14.25" customHeight="1" x14ac:dyDescent="0.3">
      <c r="A227" s="607"/>
      <c r="B227" s="607"/>
      <c r="C227" s="607"/>
      <c r="D227" s="607"/>
      <c r="E227" s="607"/>
      <c r="F227" s="607"/>
      <c r="G227" s="607"/>
      <c r="H227" s="607"/>
      <c r="I227" s="607"/>
      <c r="J227" s="607"/>
      <c r="K227" s="607"/>
      <c r="L227" s="607"/>
      <c r="M227" s="607"/>
      <c r="N227" s="607"/>
      <c r="O227" s="607"/>
      <c r="P227" s="607"/>
      <c r="Q227" s="607"/>
      <c r="R227" s="607"/>
      <c r="S227" s="607"/>
      <c r="T227" s="607"/>
      <c r="U227" s="607"/>
      <c r="V227" s="607"/>
      <c r="W227" s="607"/>
      <c r="X227" s="607"/>
      <c r="Y227" s="607"/>
      <c r="Z227" s="607"/>
    </row>
    <row r="228" spans="1:26" ht="14.25" customHeight="1" x14ac:dyDescent="0.3">
      <c r="A228" s="607"/>
      <c r="B228" s="607"/>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row>
    <row r="229" spans="1:26" ht="14.25" customHeight="1" x14ac:dyDescent="0.3">
      <c r="A229" s="607"/>
      <c r="B229" s="607"/>
      <c r="C229" s="607"/>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row>
    <row r="230" spans="1:26" ht="14.25" customHeight="1" x14ac:dyDescent="0.3">
      <c r="A230" s="607"/>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row>
    <row r="231" spans="1:26" ht="14.25" customHeight="1" x14ac:dyDescent="0.3">
      <c r="A231" s="607"/>
      <c r="B231" s="607"/>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row>
    <row r="232" spans="1:26" ht="15.75" customHeight="1" x14ac:dyDescent="0.3"/>
    <row r="233" spans="1:26" ht="15.75" customHeight="1" x14ac:dyDescent="0.3"/>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autoFilter ref="A10:Z25">
    <filterColumn colId="5">
      <filters>
        <filter val="Process Food by Sugar Concentration (leading to Food Processing NC II)"/>
      </filters>
    </filterColumn>
  </autoFilter>
  <mergeCells count="16">
    <mergeCell ref="J9:J10"/>
    <mergeCell ref="K9:K10"/>
    <mergeCell ref="B28:C28"/>
    <mergeCell ref="G29:I29"/>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7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view="pageBreakPreview" topLeftCell="D8" zoomScale="86" zoomScaleNormal="100" zoomScaleSheetLayoutView="86" workbookViewId="0">
      <selection activeCell="G15" sqref="G15"/>
    </sheetView>
  </sheetViews>
  <sheetFormatPr defaultColWidth="12.6640625" defaultRowHeight="15" customHeight="1" x14ac:dyDescent="0.3"/>
  <cols>
    <col min="1" max="1" width="0.5" style="185" customWidth="1"/>
    <col min="2" max="2" width="16.1640625" style="185" customWidth="1"/>
    <col min="3" max="3" width="22.83203125" style="185" customWidth="1"/>
    <col min="4" max="4" width="23.33203125" style="185" customWidth="1"/>
    <col min="5" max="5" width="37.5" style="185" customWidth="1"/>
    <col min="6" max="6" width="31.9140625" style="185" customWidth="1"/>
    <col min="7" max="7" width="10.33203125" style="185" customWidth="1"/>
    <col min="8" max="8" width="14.6640625" style="185" customWidth="1"/>
    <col min="9" max="9" width="11"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1449</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452"/>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20.5" customHeight="1" x14ac:dyDescent="0.3">
      <c r="A11" s="1"/>
      <c r="B11" s="454" t="s">
        <v>554</v>
      </c>
      <c r="C11" s="454" t="s">
        <v>1450</v>
      </c>
      <c r="D11" s="454" t="s">
        <v>1451</v>
      </c>
      <c r="E11" s="457" t="s">
        <v>1459</v>
      </c>
      <c r="F11" s="456" t="s">
        <v>425</v>
      </c>
      <c r="G11" s="455">
        <v>25</v>
      </c>
      <c r="H11" s="370">
        <v>833520.00000000012</v>
      </c>
      <c r="I11" s="366"/>
      <c r="J11" s="578">
        <v>1365973</v>
      </c>
      <c r="K11" s="579">
        <f>J11+24</f>
        <v>1365997</v>
      </c>
      <c r="L11" s="1"/>
      <c r="M11" s="309"/>
      <c r="N11" s="310"/>
      <c r="O11" s="1"/>
      <c r="P11" s="318"/>
      <c r="Q11" s="309"/>
      <c r="R11" s="310"/>
      <c r="S11" s="1"/>
      <c r="T11" s="1"/>
      <c r="U11" s="1"/>
      <c r="V11" s="1"/>
      <c r="W11" s="1"/>
      <c r="X11" s="1"/>
      <c r="Y11" s="1"/>
      <c r="Z11" s="1"/>
    </row>
    <row r="12" spans="1:26" ht="20.5" customHeight="1" x14ac:dyDescent="0.3">
      <c r="A12" s="1"/>
      <c r="B12" s="454" t="s">
        <v>554</v>
      </c>
      <c r="C12" s="454" t="s">
        <v>1452</v>
      </c>
      <c r="D12" s="454" t="s">
        <v>1453</v>
      </c>
      <c r="E12" s="457" t="s">
        <v>1459</v>
      </c>
      <c r="F12" s="456" t="s">
        <v>425</v>
      </c>
      <c r="G12" s="455">
        <v>25</v>
      </c>
      <c r="H12" s="370">
        <v>833520.00000000012</v>
      </c>
      <c r="I12" s="366"/>
      <c r="J12" s="578">
        <f>K11+1</f>
        <v>1365998</v>
      </c>
      <c r="K12" s="579">
        <f>K11+G12</f>
        <v>1366022</v>
      </c>
      <c r="L12" s="1"/>
      <c r="M12" s="309"/>
      <c r="N12" s="310"/>
      <c r="O12" s="1"/>
      <c r="P12" s="318"/>
      <c r="Q12" s="309"/>
      <c r="R12" s="310"/>
      <c r="S12" s="1"/>
      <c r="T12" s="1"/>
      <c r="U12" s="1"/>
      <c r="V12" s="1"/>
      <c r="W12" s="1"/>
      <c r="X12" s="1"/>
      <c r="Y12" s="1"/>
      <c r="Z12" s="1"/>
    </row>
    <row r="13" spans="1:26" ht="20.5" customHeight="1" x14ac:dyDescent="0.3">
      <c r="A13" s="1"/>
      <c r="B13" s="454" t="s">
        <v>554</v>
      </c>
      <c r="C13" s="454" t="s">
        <v>1454</v>
      </c>
      <c r="D13" s="454" t="s">
        <v>1455</v>
      </c>
      <c r="E13" s="457" t="s">
        <v>1459</v>
      </c>
      <c r="F13" s="456" t="s">
        <v>425</v>
      </c>
      <c r="G13" s="455">
        <v>25</v>
      </c>
      <c r="H13" s="370">
        <v>833520.00000000012</v>
      </c>
      <c r="I13" s="366"/>
      <c r="J13" s="578">
        <f>K12+1</f>
        <v>1366023</v>
      </c>
      <c r="K13" s="579">
        <f>K12+G13</f>
        <v>1366047</v>
      </c>
      <c r="L13" s="1"/>
      <c r="M13" s="309"/>
      <c r="N13" s="310"/>
      <c r="O13" s="1"/>
      <c r="P13" s="318"/>
      <c r="Q13" s="309"/>
      <c r="R13" s="310"/>
      <c r="S13" s="1"/>
      <c r="T13" s="1"/>
      <c r="U13" s="1"/>
      <c r="V13" s="1"/>
      <c r="W13" s="1"/>
      <c r="X13" s="1"/>
      <c r="Y13" s="1"/>
      <c r="Z13" s="1"/>
    </row>
    <row r="14" spans="1:26" ht="20.5" customHeight="1" x14ac:dyDescent="0.3">
      <c r="A14" s="1"/>
      <c r="B14" s="454" t="s">
        <v>554</v>
      </c>
      <c r="C14" s="454" t="s">
        <v>1456</v>
      </c>
      <c r="D14" s="454" t="s">
        <v>1457</v>
      </c>
      <c r="E14" s="457" t="s">
        <v>1459</v>
      </c>
      <c r="F14" s="456" t="s">
        <v>425</v>
      </c>
      <c r="G14" s="455">
        <v>25</v>
      </c>
      <c r="H14" s="370">
        <v>833520.00000000012</v>
      </c>
      <c r="I14" s="366"/>
      <c r="J14" s="578">
        <f>K13+1</f>
        <v>1366048</v>
      </c>
      <c r="K14" s="579">
        <f>K13+G14</f>
        <v>1366072</v>
      </c>
      <c r="L14" s="1"/>
      <c r="M14" s="309"/>
      <c r="N14" s="310"/>
      <c r="O14" s="1"/>
      <c r="P14" s="318"/>
      <c r="Q14" s="309"/>
      <c r="R14" s="310"/>
      <c r="S14" s="1"/>
      <c r="T14" s="1"/>
      <c r="U14" s="1"/>
      <c r="V14" s="1"/>
      <c r="W14" s="1"/>
      <c r="X14" s="1"/>
      <c r="Y14" s="1"/>
      <c r="Z14" s="1"/>
    </row>
    <row r="15" spans="1:26" ht="22.5" customHeight="1" x14ac:dyDescent="0.35">
      <c r="A15" s="1"/>
      <c r="B15" s="202" t="s">
        <v>12</v>
      </c>
      <c r="C15" s="202"/>
      <c r="D15" s="202"/>
      <c r="E15" s="202"/>
      <c r="F15" s="202"/>
      <c r="G15" s="203">
        <f>SUM(G11:G14)</f>
        <v>100</v>
      </c>
      <c r="H15" s="338">
        <f>SUM(H11:H14)</f>
        <v>3334080.0000000005</v>
      </c>
      <c r="I15" s="202"/>
      <c r="J15" s="1"/>
      <c r="K15" s="1"/>
      <c r="L15" s="1"/>
      <c r="M15" s="1"/>
      <c r="N15" s="1"/>
      <c r="O15" s="1"/>
      <c r="P15" s="1"/>
      <c r="Q15" s="1"/>
      <c r="R15" s="1"/>
      <c r="S15" s="1"/>
      <c r="T15" s="1"/>
      <c r="U15" s="1"/>
      <c r="V15" s="1"/>
      <c r="W15" s="1"/>
      <c r="X15" s="1"/>
      <c r="Y15" s="1"/>
      <c r="Z15" s="1"/>
    </row>
    <row r="16" spans="1:26" ht="21.5" customHeight="1" x14ac:dyDescent="0.35">
      <c r="A16" s="1"/>
      <c r="B16" s="288"/>
      <c r="C16" s="288"/>
      <c r="D16" s="288"/>
      <c r="E16" s="288"/>
      <c r="F16" s="288"/>
      <c r="G16" s="289"/>
      <c r="H16" s="290"/>
      <c r="I16" s="288"/>
      <c r="J16" s="1"/>
      <c r="K16" s="1"/>
      <c r="L16" s="1"/>
      <c r="M16" s="1"/>
      <c r="N16" s="1"/>
      <c r="O16" s="1"/>
      <c r="P16" s="1"/>
      <c r="Q16" s="1"/>
      <c r="R16" s="1"/>
      <c r="S16" s="1"/>
      <c r="T16" s="1"/>
      <c r="U16" s="1"/>
      <c r="V16" s="1"/>
      <c r="W16" s="1"/>
      <c r="X16" s="1"/>
      <c r="Y16" s="1"/>
      <c r="Z16" s="1"/>
    </row>
    <row r="17" spans="1:26" ht="17.5" customHeight="1" x14ac:dyDescent="0.35">
      <c r="A17" s="1"/>
      <c r="B17" s="451" t="s">
        <v>704</v>
      </c>
      <c r="C17" s="187"/>
      <c r="D17" s="187"/>
      <c r="E17" s="451" t="s">
        <v>705</v>
      </c>
      <c r="F17" s="187"/>
      <c r="G17" s="187" t="s">
        <v>14</v>
      </c>
      <c r="H17" s="187"/>
      <c r="I17" s="187"/>
      <c r="J17" s="1"/>
      <c r="K17" s="1"/>
      <c r="L17" s="1"/>
      <c r="M17" s="1"/>
      <c r="N17" s="1"/>
      <c r="O17" s="1"/>
      <c r="P17" s="1"/>
      <c r="Q17" s="1"/>
      <c r="R17" s="1"/>
      <c r="S17" s="1"/>
      <c r="T17" s="1"/>
      <c r="U17" s="1"/>
      <c r="V17" s="1"/>
      <c r="W17" s="1"/>
      <c r="X17" s="1"/>
      <c r="Y17" s="1"/>
      <c r="Z17" s="1"/>
    </row>
    <row r="18" spans="1:26" ht="18" customHeight="1" x14ac:dyDescent="0.35">
      <c r="A18" s="1"/>
      <c r="B18" s="187"/>
      <c r="C18" s="187"/>
      <c r="D18" s="187"/>
      <c r="E18" s="187"/>
      <c r="F18" s="187"/>
      <c r="G18" s="187"/>
      <c r="H18" s="187"/>
      <c r="I18" s="187"/>
      <c r="J18" s="1"/>
      <c r="K18" s="1"/>
      <c r="L18" s="1"/>
      <c r="M18" s="1"/>
      <c r="N18" s="1"/>
      <c r="O18" s="1"/>
      <c r="P18" s="1"/>
      <c r="Q18" s="1"/>
      <c r="R18" s="1"/>
      <c r="S18" s="1"/>
      <c r="T18" s="1"/>
      <c r="U18" s="1"/>
      <c r="V18" s="1"/>
      <c r="W18" s="1"/>
      <c r="X18" s="1"/>
      <c r="Y18" s="1"/>
      <c r="Z18" s="1"/>
    </row>
    <row r="19" spans="1:26" ht="22" customHeight="1" x14ac:dyDescent="0.35">
      <c r="A19" s="1"/>
      <c r="B19" s="187"/>
      <c r="C19" s="187"/>
      <c r="D19" s="187"/>
      <c r="E19" s="187"/>
      <c r="F19" s="187"/>
      <c r="G19" s="187"/>
      <c r="H19" s="187"/>
      <c r="I19" s="187"/>
      <c r="J19" s="309"/>
      <c r="K19" s="1"/>
      <c r="L19" s="1"/>
      <c r="M19" s="1"/>
      <c r="N19" s="1"/>
      <c r="O19" s="1"/>
      <c r="P19" s="1"/>
      <c r="Q19" s="1"/>
      <c r="R19" s="1"/>
      <c r="S19" s="1"/>
      <c r="T19" s="1"/>
      <c r="U19" s="1"/>
      <c r="V19" s="1"/>
      <c r="W19" s="1"/>
      <c r="X19" s="1"/>
      <c r="Y19" s="1"/>
      <c r="Z19" s="1"/>
    </row>
    <row r="20" spans="1:26" ht="14.25" customHeight="1" x14ac:dyDescent="0.35">
      <c r="A20" s="1"/>
      <c r="B20" s="722" t="s">
        <v>545</v>
      </c>
      <c r="C20" s="723"/>
      <c r="D20" s="187"/>
      <c r="E20" s="189" t="s">
        <v>15</v>
      </c>
      <c r="F20" s="190"/>
      <c r="G20" s="189" t="s">
        <v>16</v>
      </c>
      <c r="H20" s="191"/>
      <c r="I20" s="191"/>
      <c r="J20" s="310"/>
      <c r="K20" s="1"/>
      <c r="L20" s="1"/>
      <c r="M20" s="1"/>
      <c r="N20" s="1"/>
      <c r="O20" s="1"/>
      <c r="P20" s="1"/>
      <c r="Q20" s="1"/>
      <c r="R20" s="1"/>
      <c r="S20" s="1"/>
      <c r="T20" s="1"/>
      <c r="U20" s="1"/>
      <c r="V20" s="1"/>
      <c r="W20" s="1"/>
      <c r="X20" s="1"/>
      <c r="Y20" s="1"/>
      <c r="Z20" s="1"/>
    </row>
    <row r="21" spans="1:26" ht="14.25" customHeight="1" x14ac:dyDescent="0.35">
      <c r="A21" s="1"/>
      <c r="B21" s="192" t="s">
        <v>17</v>
      </c>
      <c r="C21" s="187"/>
      <c r="D21" s="1"/>
      <c r="E21" s="192" t="s">
        <v>18</v>
      </c>
      <c r="F21" s="187"/>
      <c r="G21" s="724" t="s">
        <v>19</v>
      </c>
      <c r="H21" s="725"/>
      <c r="I21" s="725"/>
      <c r="J21" s="1"/>
      <c r="K21" s="1"/>
      <c r="L21" s="1"/>
      <c r="M21" s="1"/>
      <c r="N21" s="1"/>
      <c r="O21" s="1"/>
      <c r="P21" s="1"/>
      <c r="Q21" s="1"/>
      <c r="R21" s="1"/>
      <c r="S21" s="1"/>
      <c r="T21" s="1"/>
      <c r="U21" s="1"/>
      <c r="V21" s="1"/>
      <c r="W21" s="1"/>
      <c r="X21" s="1"/>
      <c r="Y21" s="1"/>
      <c r="Z21" s="1"/>
    </row>
    <row r="22" spans="1:26" ht="8" customHeight="1" x14ac:dyDescent="0.35">
      <c r="A22" s="1"/>
      <c r="B22" s="187"/>
      <c r="C22" s="187"/>
      <c r="D22" s="187"/>
      <c r="E22" s="187"/>
      <c r="F22" s="187"/>
      <c r="G22" s="187"/>
      <c r="H22" s="187"/>
      <c r="I22" s="187"/>
      <c r="J22" s="1"/>
      <c r="K22" s="1"/>
      <c r="L22" s="1"/>
      <c r="M22" s="1"/>
      <c r="N22" s="1"/>
      <c r="O22" s="1"/>
      <c r="P22" s="1"/>
      <c r="Q22" s="1"/>
      <c r="R22" s="1"/>
      <c r="S22" s="1"/>
      <c r="T22" s="1"/>
      <c r="U22" s="1"/>
      <c r="V22" s="1"/>
      <c r="W22" s="1"/>
      <c r="X22" s="1"/>
      <c r="Y22" s="1"/>
      <c r="Z22" s="1"/>
    </row>
    <row r="23" spans="1:26" ht="14.25" customHeight="1" x14ac:dyDescent="0.35">
      <c r="A23" s="1"/>
      <c r="B23" s="191" t="s">
        <v>1458</v>
      </c>
      <c r="C23" s="191"/>
      <c r="D23" s="187"/>
      <c r="E23" s="191" t="s">
        <v>544</v>
      </c>
      <c r="F23" s="187"/>
      <c r="G23" s="191" t="s">
        <v>544</v>
      </c>
      <c r="H23" s="191"/>
      <c r="I23" s="191"/>
      <c r="J23" s="1"/>
      <c r="K23" s="1"/>
      <c r="L23" s="1"/>
      <c r="M23" s="1"/>
      <c r="N23" s="1"/>
      <c r="O23" s="1"/>
      <c r="P23" s="1"/>
      <c r="Q23" s="1"/>
      <c r="R23" s="1"/>
      <c r="S23" s="1"/>
      <c r="T23" s="1"/>
      <c r="U23" s="1"/>
      <c r="V23" s="1"/>
      <c r="W23" s="1"/>
      <c r="X23" s="1"/>
      <c r="Y23" s="1"/>
      <c r="Z23" s="1"/>
    </row>
    <row r="24" spans="1:26" ht="14.25" customHeight="1" x14ac:dyDescent="0.3">
      <c r="A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
      <c r="H26" s="194"/>
      <c r="I26" s="1"/>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188"/>
      <c r="H27" s="195"/>
      <c r="I27" s="1"/>
      <c r="J27" s="1"/>
      <c r="K27" s="1"/>
      <c r="L27" s="1"/>
      <c r="M27" s="1"/>
      <c r="N27" s="1"/>
      <c r="O27" s="1"/>
      <c r="P27" s="1"/>
      <c r="Q27" s="1"/>
      <c r="R27" s="1"/>
      <c r="S27" s="1"/>
      <c r="T27" s="1"/>
      <c r="U27" s="1"/>
      <c r="V27" s="1"/>
      <c r="W27" s="1"/>
      <c r="X27" s="1"/>
      <c r="Y27" s="1"/>
      <c r="Z27" s="1"/>
    </row>
    <row r="28" spans="1:26" ht="14.25" customHeight="1" x14ac:dyDescent="0.35">
      <c r="A28" s="1"/>
      <c r="B28" s="1"/>
      <c r="C28" s="1"/>
      <c r="D28" s="1"/>
      <c r="E28" s="1"/>
      <c r="F28" s="1"/>
      <c r="G28" s="188"/>
      <c r="H28" s="195"/>
      <c r="I28" s="1"/>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188"/>
      <c r="H29" s="195"/>
      <c r="I29" s="291"/>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188"/>
      <c r="H30" s="195"/>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31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sheetData>
  <autoFilter ref="A10:Z17"/>
  <mergeCells count="16">
    <mergeCell ref="G21:I21"/>
    <mergeCell ref="B2:I2"/>
    <mergeCell ref="B3:I3"/>
    <mergeCell ref="B4:I4"/>
    <mergeCell ref="F6:I6"/>
    <mergeCell ref="B9:B10"/>
    <mergeCell ref="C9:C10"/>
    <mergeCell ref="D9:D10"/>
    <mergeCell ref="E9:E10"/>
    <mergeCell ref="F9:F10"/>
    <mergeCell ref="G9:G10"/>
    <mergeCell ref="J9:J10"/>
    <mergeCell ref="K9:K10"/>
    <mergeCell ref="H9:H10"/>
    <mergeCell ref="I9:I10"/>
    <mergeCell ref="B20:C20"/>
  </mergeCells>
  <printOptions horizontalCentered="1"/>
  <pageMargins left="0.25" right="0" top="0.75" bottom="0.75" header="0" footer="0"/>
  <pageSetup paperSize="9" scale="7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'[3]TWSP(fin)'!#REF!</xm:f>
          </x14:formula1>
          <xm:sqref>F13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view="pageBreakPreview" topLeftCell="C1" zoomScale="86" zoomScaleNormal="100" zoomScaleSheetLayoutView="86" workbookViewId="0">
      <selection activeCell="F19" sqref="F19"/>
    </sheetView>
  </sheetViews>
  <sheetFormatPr defaultColWidth="12.6640625" defaultRowHeight="15" customHeight="1" x14ac:dyDescent="0.3"/>
  <cols>
    <col min="1" max="1" width="0.5" style="185" customWidth="1"/>
    <col min="2" max="2" width="16.1640625" style="185" customWidth="1"/>
    <col min="3" max="3" width="21.6640625" style="185" customWidth="1"/>
    <col min="4" max="4" width="21.75" style="185" customWidth="1"/>
    <col min="5" max="5" width="39.25" style="185" customWidth="1"/>
    <col min="6" max="6" width="31.9140625" style="185" customWidth="1"/>
    <col min="7" max="7" width="10.33203125" style="185" customWidth="1"/>
    <col min="8" max="8" width="14.6640625" style="185" customWidth="1"/>
    <col min="9" max="9" width="16.4140625" style="185" customWidth="1"/>
    <col min="10" max="10" width="12.1640625" style="185" customWidth="1"/>
    <col min="11" max="11" width="11.914062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1437</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357"/>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1"/>
      <c r="K9" s="1"/>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358" t="s">
        <v>1434</v>
      </c>
      <c r="K10" s="358" t="s">
        <v>1435</v>
      </c>
      <c r="L10" s="1"/>
      <c r="M10" s="1"/>
      <c r="N10" s="1"/>
      <c r="O10" s="1"/>
      <c r="P10" s="1"/>
      <c r="Q10" s="1"/>
      <c r="R10" s="1"/>
      <c r="S10" s="1"/>
      <c r="T10" s="1"/>
      <c r="U10" s="1"/>
      <c r="V10" s="1"/>
      <c r="W10" s="1"/>
      <c r="X10" s="1"/>
      <c r="Y10" s="1"/>
      <c r="Z10" s="1"/>
    </row>
    <row r="11" spans="1:26" ht="20.5" customHeight="1" x14ac:dyDescent="0.35">
      <c r="A11" s="1"/>
      <c r="B11" s="454" t="s">
        <v>543</v>
      </c>
      <c r="C11" s="454" t="s">
        <v>1438</v>
      </c>
      <c r="D11" s="454" t="s">
        <v>1444</v>
      </c>
      <c r="E11" s="453" t="s">
        <v>547</v>
      </c>
      <c r="F11" s="453" t="s">
        <v>1443</v>
      </c>
      <c r="G11" s="455">
        <v>24</v>
      </c>
      <c r="H11" s="450">
        <v>389779.19999999995</v>
      </c>
      <c r="I11" s="201" t="s">
        <v>1448</v>
      </c>
      <c r="J11" s="557">
        <v>1348937</v>
      </c>
      <c r="K11" s="558">
        <f>J11+23</f>
        <v>1348960</v>
      </c>
      <c r="L11" s="1"/>
      <c r="M11" s="309"/>
      <c r="N11" s="310"/>
      <c r="O11" s="1"/>
      <c r="P11" s="318"/>
      <c r="Q11" s="309"/>
      <c r="R11" s="310"/>
      <c r="S11" s="1"/>
      <c r="T11" s="1"/>
      <c r="U11" s="1"/>
      <c r="V11" s="1"/>
      <c r="W11" s="1"/>
      <c r="X11" s="1"/>
      <c r="Y11" s="1"/>
      <c r="Z11" s="1"/>
    </row>
    <row r="12" spans="1:26" ht="20.5" customHeight="1" x14ac:dyDescent="0.35">
      <c r="A12" s="1"/>
      <c r="B12" s="454" t="s">
        <v>543</v>
      </c>
      <c r="C12" s="454" t="s">
        <v>1439</v>
      </c>
      <c r="D12" s="454" t="s">
        <v>1445</v>
      </c>
      <c r="E12" s="453" t="s">
        <v>547</v>
      </c>
      <c r="F12" s="453" t="s">
        <v>144</v>
      </c>
      <c r="G12" s="455">
        <v>25</v>
      </c>
      <c r="H12" s="450">
        <v>403945</v>
      </c>
      <c r="I12" s="201" t="s">
        <v>1448</v>
      </c>
      <c r="J12" s="559">
        <f>K11+1</f>
        <v>1348961</v>
      </c>
      <c r="K12" s="558">
        <f>K11+G12</f>
        <v>1348985</v>
      </c>
      <c r="L12" s="1"/>
      <c r="M12" s="309"/>
      <c r="N12" s="310"/>
      <c r="O12" s="1"/>
      <c r="P12" s="318"/>
      <c r="Q12" s="309"/>
      <c r="R12" s="310"/>
      <c r="S12" s="1"/>
      <c r="T12" s="1"/>
      <c r="U12" s="1"/>
      <c r="V12" s="1"/>
      <c r="W12" s="1"/>
      <c r="X12" s="1"/>
      <c r="Y12" s="1"/>
      <c r="Z12" s="1"/>
    </row>
    <row r="13" spans="1:26" ht="20.5" customHeight="1" x14ac:dyDescent="0.35">
      <c r="A13" s="1"/>
      <c r="B13" s="454" t="s">
        <v>543</v>
      </c>
      <c r="C13" s="454" t="s">
        <v>1440</v>
      </c>
      <c r="D13" s="454" t="s">
        <v>1446</v>
      </c>
      <c r="E13" s="453" t="s">
        <v>547</v>
      </c>
      <c r="F13" s="453" t="s">
        <v>144</v>
      </c>
      <c r="G13" s="455">
        <v>24</v>
      </c>
      <c r="H13" s="450">
        <v>387787.19999999995</v>
      </c>
      <c r="I13" s="201" t="s">
        <v>1448</v>
      </c>
      <c r="J13" s="559">
        <f>K12+1</f>
        <v>1348986</v>
      </c>
      <c r="K13" s="558">
        <f>K12+G13</f>
        <v>1349009</v>
      </c>
      <c r="L13" s="1"/>
      <c r="M13" s="309"/>
      <c r="N13" s="310"/>
      <c r="O13" s="1"/>
      <c r="P13" s="318"/>
      <c r="Q13" s="309"/>
      <c r="R13" s="310"/>
      <c r="S13" s="1"/>
      <c r="T13" s="1"/>
      <c r="U13" s="1"/>
      <c r="V13" s="1"/>
      <c r="W13" s="1"/>
      <c r="X13" s="1"/>
      <c r="Y13" s="1"/>
      <c r="Z13" s="1"/>
    </row>
    <row r="14" spans="1:26" ht="20.5" customHeight="1" x14ac:dyDescent="0.35">
      <c r="A14" s="1"/>
      <c r="B14" s="454" t="s">
        <v>543</v>
      </c>
      <c r="C14" s="454" t="s">
        <v>1441</v>
      </c>
      <c r="D14" s="454" t="s">
        <v>1447</v>
      </c>
      <c r="E14" s="453" t="s">
        <v>547</v>
      </c>
      <c r="F14" s="453" t="s">
        <v>147</v>
      </c>
      <c r="G14" s="455">
        <v>21</v>
      </c>
      <c r="H14" s="450">
        <v>309031.8</v>
      </c>
      <c r="I14" s="201" t="s">
        <v>1448</v>
      </c>
      <c r="J14" s="559">
        <f>K13+1</f>
        <v>1349010</v>
      </c>
      <c r="K14" s="558">
        <f>K13+G14</f>
        <v>1349030</v>
      </c>
      <c r="L14" s="1"/>
      <c r="M14" s="309"/>
      <c r="N14" s="310"/>
      <c r="O14" s="1"/>
      <c r="P14" s="318"/>
      <c r="Q14" s="309"/>
      <c r="R14" s="310"/>
      <c r="S14" s="1"/>
      <c r="T14" s="1"/>
      <c r="U14" s="1"/>
      <c r="V14" s="1"/>
      <c r="W14" s="1"/>
      <c r="X14" s="1"/>
      <c r="Y14" s="1"/>
      <c r="Z14" s="1"/>
    </row>
    <row r="15" spans="1:26" ht="22.5" customHeight="1" x14ac:dyDescent="0.35">
      <c r="A15" s="1"/>
      <c r="B15" s="202" t="s">
        <v>12</v>
      </c>
      <c r="C15" s="202"/>
      <c r="D15" s="202"/>
      <c r="E15" s="202"/>
      <c r="F15" s="202"/>
      <c r="G15" s="203">
        <f>SUM(G11:G14)</f>
        <v>94</v>
      </c>
      <c r="H15" s="338">
        <f>SUM(H11:H14)</f>
        <v>1490543.2</v>
      </c>
      <c r="I15" s="202"/>
      <c r="J15" s="358"/>
      <c r="K15" s="358"/>
      <c r="L15" s="1"/>
      <c r="M15" s="1"/>
      <c r="N15" s="1"/>
      <c r="O15" s="1"/>
      <c r="P15" s="1"/>
      <c r="Q15" s="1"/>
      <c r="R15" s="1"/>
      <c r="S15" s="1"/>
      <c r="T15" s="1"/>
      <c r="U15" s="1"/>
      <c r="V15" s="1"/>
      <c r="W15" s="1"/>
      <c r="X15" s="1"/>
      <c r="Y15" s="1"/>
      <c r="Z15" s="1"/>
    </row>
    <row r="16" spans="1:26" ht="21.5" customHeight="1" x14ac:dyDescent="0.35">
      <c r="A16" s="1"/>
      <c r="B16" s="288"/>
      <c r="C16" s="288"/>
      <c r="D16" s="288"/>
      <c r="E16" s="288"/>
      <c r="F16" s="288"/>
      <c r="G16" s="289"/>
      <c r="H16" s="290"/>
      <c r="I16" s="288"/>
      <c r="J16" s="1"/>
      <c r="K16" s="1"/>
      <c r="L16" s="1"/>
      <c r="M16" s="1"/>
      <c r="N16" s="1"/>
      <c r="O16" s="1"/>
      <c r="P16" s="1"/>
      <c r="Q16" s="1"/>
      <c r="R16" s="1"/>
      <c r="S16" s="1"/>
      <c r="T16" s="1"/>
      <c r="U16" s="1"/>
      <c r="V16" s="1"/>
      <c r="W16" s="1"/>
      <c r="X16" s="1"/>
      <c r="Y16" s="1"/>
      <c r="Z16" s="1"/>
    </row>
    <row r="17" spans="1:26" ht="14.25" customHeight="1" x14ac:dyDescent="0.35">
      <c r="A17" s="1"/>
      <c r="B17" s="356" t="s">
        <v>704</v>
      </c>
      <c r="C17" s="187"/>
      <c r="D17" s="187"/>
      <c r="E17" s="356" t="s">
        <v>705</v>
      </c>
      <c r="F17" s="187"/>
      <c r="G17" s="187" t="s">
        <v>14</v>
      </c>
      <c r="H17" s="187"/>
      <c r="I17" s="187"/>
      <c r="J17" s="1"/>
      <c r="K17" s="1"/>
      <c r="L17" s="1"/>
      <c r="M17" s="1"/>
      <c r="N17" s="1"/>
      <c r="O17" s="1"/>
      <c r="P17" s="1"/>
      <c r="Q17" s="1"/>
      <c r="R17" s="1"/>
      <c r="S17" s="1"/>
      <c r="T17" s="1"/>
      <c r="U17" s="1"/>
      <c r="V17" s="1"/>
      <c r="W17" s="1"/>
      <c r="X17" s="1"/>
      <c r="Y17" s="1"/>
      <c r="Z17" s="1"/>
    </row>
    <row r="18" spans="1:26" ht="16.5" customHeight="1" x14ac:dyDescent="0.35">
      <c r="A18" s="1"/>
      <c r="B18" s="187"/>
      <c r="C18" s="187"/>
      <c r="D18" s="187"/>
      <c r="E18" s="187"/>
      <c r="F18" s="187"/>
      <c r="G18" s="187"/>
      <c r="H18" s="187"/>
      <c r="I18" s="187"/>
      <c r="J18" s="1"/>
      <c r="K18" s="1"/>
      <c r="L18" s="1"/>
      <c r="M18" s="1"/>
      <c r="N18" s="1"/>
      <c r="O18" s="1"/>
      <c r="P18" s="1"/>
      <c r="Q18" s="1"/>
      <c r="R18" s="1"/>
      <c r="S18" s="1"/>
      <c r="T18" s="1"/>
      <c r="U18" s="1"/>
      <c r="V18" s="1"/>
      <c r="W18" s="1"/>
      <c r="X18" s="1"/>
      <c r="Y18" s="1"/>
      <c r="Z18" s="1"/>
    </row>
    <row r="19" spans="1:26" ht="22" customHeight="1" x14ac:dyDescent="0.35">
      <c r="A19" s="1"/>
      <c r="B19" s="187"/>
      <c r="C19" s="187"/>
      <c r="D19" s="187"/>
      <c r="E19" s="187"/>
      <c r="F19" s="187"/>
      <c r="G19" s="187"/>
      <c r="H19" s="187"/>
      <c r="I19" s="187"/>
      <c r="J19" s="309"/>
      <c r="K19" s="1"/>
      <c r="L19" s="1"/>
      <c r="M19" s="1"/>
      <c r="N19" s="1"/>
      <c r="O19" s="1"/>
      <c r="P19" s="1"/>
      <c r="Q19" s="1"/>
      <c r="R19" s="1"/>
      <c r="S19" s="1"/>
      <c r="T19" s="1"/>
      <c r="U19" s="1"/>
      <c r="V19" s="1"/>
      <c r="W19" s="1"/>
      <c r="X19" s="1"/>
      <c r="Y19" s="1"/>
      <c r="Z19" s="1"/>
    </row>
    <row r="20" spans="1:26" ht="14.25" customHeight="1" x14ac:dyDescent="0.35">
      <c r="A20" s="1"/>
      <c r="B20" s="722" t="s">
        <v>545</v>
      </c>
      <c r="C20" s="723"/>
      <c r="D20" s="187"/>
      <c r="E20" s="189" t="s">
        <v>15</v>
      </c>
      <c r="F20" s="190"/>
      <c r="G20" s="189" t="s">
        <v>16</v>
      </c>
      <c r="H20" s="191"/>
      <c r="I20" s="191"/>
      <c r="J20" s="310"/>
      <c r="K20" s="1"/>
      <c r="L20" s="1"/>
      <c r="M20" s="1"/>
      <c r="N20" s="1"/>
      <c r="O20" s="1"/>
      <c r="P20" s="1"/>
      <c r="Q20" s="1"/>
      <c r="R20" s="1"/>
      <c r="S20" s="1"/>
      <c r="T20" s="1"/>
      <c r="U20" s="1"/>
      <c r="V20" s="1"/>
      <c r="W20" s="1"/>
      <c r="X20" s="1"/>
      <c r="Y20" s="1"/>
      <c r="Z20" s="1"/>
    </row>
    <row r="21" spans="1:26" ht="14.25" customHeight="1" x14ac:dyDescent="0.35">
      <c r="A21" s="1"/>
      <c r="B21" s="192" t="s">
        <v>17</v>
      </c>
      <c r="C21" s="187"/>
      <c r="D21" s="1"/>
      <c r="E21" s="192" t="s">
        <v>18</v>
      </c>
      <c r="F21" s="187"/>
      <c r="G21" s="724" t="s">
        <v>19</v>
      </c>
      <c r="H21" s="725"/>
      <c r="I21" s="725"/>
      <c r="J21" s="1"/>
      <c r="K21" s="1"/>
      <c r="L21" s="1"/>
      <c r="M21" s="1"/>
      <c r="N21" s="1"/>
      <c r="O21" s="1"/>
      <c r="P21" s="1"/>
      <c r="Q21" s="1"/>
      <c r="R21" s="1"/>
      <c r="S21" s="1"/>
      <c r="T21" s="1"/>
      <c r="U21" s="1"/>
      <c r="V21" s="1"/>
      <c r="W21" s="1"/>
      <c r="X21" s="1"/>
      <c r="Y21" s="1"/>
      <c r="Z21" s="1"/>
    </row>
    <row r="22" spans="1:26" ht="8" customHeight="1" x14ac:dyDescent="0.35">
      <c r="A22" s="1"/>
      <c r="B22" s="187"/>
      <c r="C22" s="187"/>
      <c r="D22" s="187"/>
      <c r="E22" s="187"/>
      <c r="F22" s="187"/>
      <c r="G22" s="187"/>
      <c r="H22" s="187"/>
      <c r="I22" s="187"/>
      <c r="J22" s="1"/>
      <c r="K22" s="1"/>
      <c r="L22" s="1"/>
      <c r="M22" s="1"/>
      <c r="N22" s="1"/>
      <c r="O22" s="1"/>
      <c r="P22" s="1"/>
      <c r="Q22" s="1"/>
      <c r="R22" s="1"/>
      <c r="S22" s="1"/>
      <c r="T22" s="1"/>
      <c r="U22" s="1"/>
      <c r="V22" s="1"/>
      <c r="W22" s="1"/>
      <c r="X22" s="1"/>
      <c r="Y22" s="1"/>
      <c r="Z22" s="1"/>
    </row>
    <row r="23" spans="1:26" ht="14.25" customHeight="1" x14ac:dyDescent="0.35">
      <c r="A23" s="1"/>
      <c r="B23" s="191" t="s">
        <v>1442</v>
      </c>
      <c r="C23" s="191"/>
      <c r="D23" s="187"/>
      <c r="E23" s="191" t="s">
        <v>544</v>
      </c>
      <c r="F23" s="187"/>
      <c r="G23" s="191" t="s">
        <v>544</v>
      </c>
      <c r="H23" s="191"/>
      <c r="I23" s="191"/>
      <c r="J23" s="1"/>
      <c r="K23" s="1"/>
      <c r="L23" s="1"/>
      <c r="M23" s="1"/>
      <c r="N23" s="1"/>
      <c r="O23" s="1"/>
      <c r="P23" s="1"/>
      <c r="Q23" s="1"/>
      <c r="R23" s="1"/>
      <c r="S23" s="1"/>
      <c r="T23" s="1"/>
      <c r="U23" s="1"/>
      <c r="V23" s="1"/>
      <c r="W23" s="1"/>
      <c r="X23" s="1"/>
      <c r="Y23" s="1"/>
      <c r="Z23" s="1"/>
    </row>
    <row r="24" spans="1:26" ht="14.25" customHeight="1" x14ac:dyDescent="0.3">
      <c r="A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
      <c r="H26" s="194"/>
      <c r="I26" s="1"/>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188"/>
      <c r="H27" s="195"/>
      <c r="I27" s="1"/>
      <c r="J27" s="1"/>
      <c r="K27" s="1"/>
      <c r="L27" s="1"/>
      <c r="M27" s="1"/>
      <c r="N27" s="1"/>
      <c r="O27" s="1"/>
      <c r="P27" s="1"/>
      <c r="Q27" s="1"/>
      <c r="R27" s="1"/>
      <c r="S27" s="1"/>
      <c r="T27" s="1"/>
      <c r="U27" s="1"/>
      <c r="V27" s="1"/>
      <c r="W27" s="1"/>
      <c r="X27" s="1"/>
      <c r="Y27" s="1"/>
      <c r="Z27" s="1"/>
    </row>
    <row r="28" spans="1:26" ht="14.25" customHeight="1" x14ac:dyDescent="0.35">
      <c r="A28" s="1"/>
      <c r="B28" s="1"/>
      <c r="C28" s="1"/>
      <c r="D28" s="1"/>
      <c r="E28" s="1"/>
      <c r="F28" s="1"/>
      <c r="G28" s="188"/>
      <c r="H28" s="195"/>
      <c r="I28" s="1"/>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188"/>
      <c r="H29" s="195"/>
      <c r="I29" s="291"/>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188"/>
      <c r="H30" s="195"/>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31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sheetData>
  <autoFilter ref="A10:Z17"/>
  <mergeCells count="14">
    <mergeCell ref="H9:H10"/>
    <mergeCell ref="I9:I10"/>
    <mergeCell ref="B20:C20"/>
    <mergeCell ref="G21:I21"/>
    <mergeCell ref="B2:I2"/>
    <mergeCell ref="B3:I3"/>
    <mergeCell ref="B4:I4"/>
    <mergeCell ref="F6:I6"/>
    <mergeCell ref="B9:B10"/>
    <mergeCell ref="C9:C10"/>
    <mergeCell ref="D9:D10"/>
    <mergeCell ref="E9:E10"/>
    <mergeCell ref="F9:F10"/>
    <mergeCell ref="G9:G10"/>
  </mergeCells>
  <printOptions horizontalCentered="1"/>
  <pageMargins left="0.25" right="0" top="0.75" bottom="0.75" header="0" footer="0"/>
  <pageSetup paperSize="9" scale="7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'[3]TWSP(fin)'!#REF!</xm:f>
          </x14:formula1>
          <xm:sqref>F13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999"/>
  <sheetViews>
    <sheetView topLeftCell="A7" zoomScaleNormal="100" zoomScaleSheetLayoutView="86" workbookViewId="0">
      <selection activeCell="G11" sqref="G11:G16"/>
    </sheetView>
  </sheetViews>
  <sheetFormatPr defaultColWidth="12.6640625" defaultRowHeight="15" customHeight="1" x14ac:dyDescent="0.3"/>
  <cols>
    <col min="1" max="1" width="0.5" style="185" customWidth="1"/>
    <col min="2" max="2" width="12.1640625" style="185" customWidth="1"/>
    <col min="3" max="3" width="21.58203125" style="185" customWidth="1"/>
    <col min="4" max="4" width="21.83203125" style="185" customWidth="1"/>
    <col min="5" max="5" width="38" style="185" customWidth="1"/>
    <col min="6" max="6" width="33.4140625" style="185" customWidth="1"/>
    <col min="7" max="7" width="8.5" style="185" customWidth="1"/>
    <col min="8" max="8" width="14.6640625" style="185" customWidth="1"/>
    <col min="9" max="9" width="9.6640625" style="185" customWidth="1"/>
    <col min="10" max="10" width="12.1640625" style="185" hidden="1" customWidth="1"/>
    <col min="11" max="12" width="7.6640625" style="185" hidden="1" customWidth="1"/>
    <col min="13" max="13" width="14.1640625" style="185" hidden="1" customWidth="1"/>
    <col min="14" max="14" width="16.5" style="185" hidden="1" customWidth="1"/>
    <col min="15" max="15" width="7.6640625" style="185" hidden="1" customWidth="1"/>
    <col min="16" max="16" width="27.08203125" style="185" hidden="1" customWidth="1"/>
    <col min="17" max="17" width="7.6640625" style="185" hidden="1" customWidth="1"/>
    <col min="18" max="18" width="12.5" style="185" hidden="1" customWidth="1"/>
    <col min="19" max="19" width="10.58203125" style="185" hidden="1" customWidth="1"/>
    <col min="20" max="20" width="15.9140625" style="185" hidden="1" customWidth="1"/>
    <col min="21" max="22" width="7.6640625" style="185" hidden="1" customWidth="1"/>
    <col min="23" max="23" width="11" style="185" hidden="1" customWidth="1"/>
    <col min="24" max="26" width="7.6640625" style="185" hidden="1" customWidth="1"/>
    <col min="27" max="28" width="0" style="185" hidden="1" customWidth="1"/>
    <col min="29" max="16384" width="12.6640625" style="185"/>
  </cols>
  <sheetData>
    <row r="1" spans="1:30"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30"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30"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30"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30"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30" ht="14.25" customHeight="1" x14ac:dyDescent="0.3">
      <c r="A6" s="1"/>
      <c r="B6" s="196" t="s">
        <v>3</v>
      </c>
      <c r="C6" s="196" t="s">
        <v>20</v>
      </c>
      <c r="D6" s="196"/>
      <c r="E6" s="196"/>
      <c r="F6" s="728" t="s">
        <v>947</v>
      </c>
      <c r="G6" s="728"/>
      <c r="H6" s="728"/>
      <c r="I6" s="728"/>
      <c r="J6" s="1"/>
      <c r="K6" s="1"/>
      <c r="L6" s="1"/>
      <c r="M6" s="1"/>
      <c r="N6" s="1"/>
      <c r="O6" s="1"/>
      <c r="P6" s="1"/>
      <c r="Q6" s="1"/>
      <c r="R6" s="1"/>
      <c r="S6" s="1"/>
      <c r="T6" s="1"/>
      <c r="U6" s="1"/>
      <c r="V6" s="1"/>
      <c r="W6" s="1"/>
      <c r="X6" s="1"/>
      <c r="Y6" s="1"/>
      <c r="Z6" s="1"/>
    </row>
    <row r="7" spans="1:30" ht="14.25" customHeight="1" x14ac:dyDescent="0.35">
      <c r="A7" s="1"/>
      <c r="B7" s="196" t="s">
        <v>21</v>
      </c>
      <c r="C7" s="196" t="s">
        <v>555</v>
      </c>
      <c r="D7" s="196"/>
      <c r="E7" s="198" t="s">
        <v>22</v>
      </c>
      <c r="F7" s="196"/>
      <c r="G7" s="196"/>
      <c r="H7" s="196"/>
      <c r="I7" s="365"/>
      <c r="J7" s="1"/>
      <c r="K7" s="1"/>
      <c r="L7" s="1"/>
      <c r="M7" s="1"/>
      <c r="N7" s="1"/>
      <c r="O7" s="1"/>
      <c r="P7" s="1"/>
      <c r="Q7" s="1"/>
      <c r="R7" s="1"/>
      <c r="S7" s="1"/>
      <c r="T7" s="1"/>
      <c r="U7" s="1"/>
      <c r="V7" s="1"/>
      <c r="W7" s="1"/>
      <c r="X7" s="1"/>
      <c r="Y7" s="1"/>
      <c r="Z7" s="1"/>
    </row>
    <row r="8" spans="1:30"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30" ht="12.5" customHeight="1" x14ac:dyDescent="0.3">
      <c r="A9" s="1"/>
      <c r="B9" s="720" t="s">
        <v>4</v>
      </c>
      <c r="C9" s="720" t="s">
        <v>5</v>
      </c>
      <c r="D9" s="720" t="s">
        <v>6</v>
      </c>
      <c r="E9" s="720" t="s">
        <v>7</v>
      </c>
      <c r="F9" s="720" t="s">
        <v>8</v>
      </c>
      <c r="G9" s="720" t="s">
        <v>9</v>
      </c>
      <c r="H9" s="720" t="s">
        <v>10</v>
      </c>
      <c r="I9" s="720" t="s">
        <v>11</v>
      </c>
      <c r="J9" s="1"/>
      <c r="K9" s="1"/>
      <c r="L9" s="1"/>
      <c r="M9" s="1"/>
      <c r="N9" s="1"/>
      <c r="O9" s="1"/>
      <c r="P9" s="358"/>
      <c r="Q9" s="732" t="s">
        <v>957</v>
      </c>
      <c r="R9" s="732"/>
      <c r="S9" s="732" t="s">
        <v>958</v>
      </c>
      <c r="T9" s="732"/>
      <c r="U9" s="1"/>
      <c r="V9" s="1"/>
      <c r="W9" s="1"/>
      <c r="X9" s="1"/>
      <c r="Y9" s="1"/>
      <c r="Z9" s="1"/>
      <c r="AC9" s="729" t="s">
        <v>1434</v>
      </c>
      <c r="AD9" s="729" t="s">
        <v>1435</v>
      </c>
    </row>
    <row r="10" spans="1:30" ht="19" customHeight="1" x14ac:dyDescent="0.3">
      <c r="A10" s="1"/>
      <c r="B10" s="721"/>
      <c r="C10" s="721"/>
      <c r="D10" s="721"/>
      <c r="E10" s="721"/>
      <c r="F10" s="731"/>
      <c r="G10" s="731"/>
      <c r="H10" s="731"/>
      <c r="I10" s="731"/>
      <c r="J10" s="1"/>
      <c r="K10" s="1"/>
      <c r="L10" s="1"/>
      <c r="M10" s="1"/>
      <c r="N10" s="1"/>
      <c r="O10" s="1"/>
      <c r="P10" s="518" t="s">
        <v>960</v>
      </c>
      <c r="Q10" s="518" t="s">
        <v>961</v>
      </c>
      <c r="R10" s="518" t="s">
        <v>962</v>
      </c>
      <c r="S10" s="518" t="s">
        <v>961</v>
      </c>
      <c r="T10" s="518" t="s">
        <v>962</v>
      </c>
      <c r="U10" s="1" t="s">
        <v>963</v>
      </c>
      <c r="V10" s="1" t="s">
        <v>961</v>
      </c>
      <c r="W10" s="1" t="s">
        <v>964</v>
      </c>
      <c r="X10" s="1"/>
      <c r="Y10" s="1"/>
      <c r="Z10" s="1"/>
      <c r="AC10" s="730"/>
      <c r="AD10" s="730"/>
    </row>
    <row r="11" spans="1:30" ht="31" hidden="1" x14ac:dyDescent="0.35">
      <c r="A11" s="1"/>
      <c r="B11" s="366" t="s">
        <v>47</v>
      </c>
      <c r="C11" s="366" t="s">
        <v>948</v>
      </c>
      <c r="D11" s="366" t="s">
        <v>1394</v>
      </c>
      <c r="E11" s="367" t="s">
        <v>1411</v>
      </c>
      <c r="F11" s="368" t="s">
        <v>1412</v>
      </c>
      <c r="G11" s="369">
        <v>25</v>
      </c>
      <c r="H11" s="370">
        <v>388770</v>
      </c>
      <c r="I11" s="366" t="s">
        <v>1433</v>
      </c>
      <c r="J11" s="450">
        <v>26381.8</v>
      </c>
      <c r="K11" s="522"/>
      <c r="L11" s="522" t="s">
        <v>922</v>
      </c>
      <c r="M11" s="523">
        <v>236</v>
      </c>
      <c r="N11" s="524">
        <v>4117437.8</v>
      </c>
      <c r="O11" s="522"/>
      <c r="P11" s="367" t="s">
        <v>931</v>
      </c>
      <c r="Q11" s="523">
        <v>236</v>
      </c>
      <c r="R11" s="524">
        <v>4117437.8</v>
      </c>
      <c r="S11" s="522">
        <v>590</v>
      </c>
      <c r="T11" s="525">
        <v>8639567</v>
      </c>
      <c r="U11" s="526">
        <v>1025</v>
      </c>
      <c r="V11" s="523">
        <f>Q11+S11</f>
        <v>826</v>
      </c>
      <c r="W11" s="527">
        <f>V11/U11</f>
        <v>0.80585365853658542</v>
      </c>
      <c r="X11" s="522"/>
      <c r="Y11" s="522"/>
      <c r="Z11" s="522"/>
      <c r="AA11" s="528"/>
      <c r="AB11" s="528"/>
      <c r="AC11" s="529">
        <v>1340755</v>
      </c>
      <c r="AD11" s="530">
        <f>AC11+24</f>
        <v>1340779</v>
      </c>
    </row>
    <row r="12" spans="1:30" ht="31" hidden="1" x14ac:dyDescent="0.35">
      <c r="A12" s="1"/>
      <c r="B12" s="366" t="s">
        <v>47</v>
      </c>
      <c r="C12" s="366" t="s">
        <v>949</v>
      </c>
      <c r="D12" s="366" t="s">
        <v>1395</v>
      </c>
      <c r="E12" s="367" t="s">
        <v>1411</v>
      </c>
      <c r="F12" s="368" t="s">
        <v>1412</v>
      </c>
      <c r="G12" s="369">
        <v>25</v>
      </c>
      <c r="H12" s="370">
        <v>388770</v>
      </c>
      <c r="I12" s="366" t="s">
        <v>1433</v>
      </c>
      <c r="J12" s="450">
        <v>21348.799999999999</v>
      </c>
      <c r="K12" s="522"/>
      <c r="L12" s="522" t="s">
        <v>923</v>
      </c>
      <c r="M12" s="522">
        <v>250</v>
      </c>
      <c r="N12" s="524">
        <v>4263170</v>
      </c>
      <c r="O12" s="522"/>
      <c r="P12" s="367" t="s">
        <v>924</v>
      </c>
      <c r="Q12" s="522">
        <v>75</v>
      </c>
      <c r="R12" s="524">
        <v>1057685</v>
      </c>
      <c r="S12" s="522">
        <v>75</v>
      </c>
      <c r="T12" s="525">
        <v>1321810</v>
      </c>
      <c r="U12" s="526">
        <v>175</v>
      </c>
      <c r="V12" s="523">
        <f t="shared" ref="V12:V21" si="0">Q12+S12</f>
        <v>150</v>
      </c>
      <c r="W12" s="527">
        <f t="shared" ref="W12:W21" si="1">V12/U12</f>
        <v>0.8571428571428571</v>
      </c>
      <c r="X12" s="522"/>
      <c r="Y12" s="522"/>
      <c r="Z12" s="522"/>
      <c r="AA12" s="528"/>
      <c r="AB12" s="528"/>
      <c r="AC12" s="529">
        <f>AD11+1</f>
        <v>1340780</v>
      </c>
      <c r="AD12" s="530">
        <f>AD11+G12</f>
        <v>1340804</v>
      </c>
    </row>
    <row r="13" spans="1:30" ht="31" hidden="1" x14ac:dyDescent="0.35">
      <c r="A13" s="1"/>
      <c r="B13" s="366" t="s">
        <v>47</v>
      </c>
      <c r="C13" s="366" t="s">
        <v>950</v>
      </c>
      <c r="D13" s="366" t="s">
        <v>1396</v>
      </c>
      <c r="E13" s="367" t="s">
        <v>1411</v>
      </c>
      <c r="F13" s="371" t="s">
        <v>1412</v>
      </c>
      <c r="G13" s="369">
        <v>25</v>
      </c>
      <c r="H13" s="370">
        <v>388770</v>
      </c>
      <c r="I13" s="366" t="s">
        <v>1433</v>
      </c>
      <c r="J13" s="450">
        <v>14415.8</v>
      </c>
      <c r="K13" s="522"/>
      <c r="L13" s="522" t="s">
        <v>924</v>
      </c>
      <c r="M13" s="522">
        <v>75</v>
      </c>
      <c r="N13" s="524">
        <v>1057685</v>
      </c>
      <c r="O13" s="522"/>
      <c r="P13" s="367" t="s">
        <v>33</v>
      </c>
      <c r="Q13" s="522">
        <v>250</v>
      </c>
      <c r="R13" s="524">
        <v>4263170</v>
      </c>
      <c r="S13" s="522">
        <v>574</v>
      </c>
      <c r="T13" s="525">
        <v>9360849.1999999993</v>
      </c>
      <c r="U13" s="526">
        <v>625</v>
      </c>
      <c r="V13" s="523">
        <f t="shared" si="0"/>
        <v>824</v>
      </c>
      <c r="W13" s="527">
        <f t="shared" si="1"/>
        <v>1.3184</v>
      </c>
      <c r="X13" s="522"/>
      <c r="Y13" s="522"/>
      <c r="Z13" s="522"/>
      <c r="AA13" s="528"/>
      <c r="AB13" s="528"/>
      <c r="AC13" s="529">
        <f t="shared" ref="AC13:AC31" si="2">AD12+1</f>
        <v>1340805</v>
      </c>
      <c r="AD13" s="530">
        <f t="shared" ref="AD13:AD31" si="3">AD12+G13</f>
        <v>1340829</v>
      </c>
    </row>
    <row r="14" spans="1:30" ht="31" hidden="1" x14ac:dyDescent="0.35">
      <c r="A14" s="1"/>
      <c r="B14" s="366" t="s">
        <v>47</v>
      </c>
      <c r="C14" s="366" t="s">
        <v>951</v>
      </c>
      <c r="D14" s="366" t="s">
        <v>1397</v>
      </c>
      <c r="E14" s="367" t="s">
        <v>1411</v>
      </c>
      <c r="F14" s="371" t="s">
        <v>1412</v>
      </c>
      <c r="G14" s="369">
        <v>25</v>
      </c>
      <c r="H14" s="370">
        <v>388770</v>
      </c>
      <c r="I14" s="366" t="s">
        <v>1433</v>
      </c>
      <c r="J14" s="531">
        <v>7750.8</v>
      </c>
      <c r="K14" s="522"/>
      <c r="L14" s="522" t="s">
        <v>925</v>
      </c>
      <c r="M14" s="522">
        <v>125</v>
      </c>
      <c r="N14" s="524">
        <v>1527125</v>
      </c>
      <c r="O14" s="522"/>
      <c r="P14" s="367" t="s">
        <v>932</v>
      </c>
      <c r="Q14" s="522">
        <v>254</v>
      </c>
      <c r="R14" s="524">
        <v>3335079.2</v>
      </c>
      <c r="S14" s="522">
        <v>200</v>
      </c>
      <c r="T14" s="525">
        <v>2186910</v>
      </c>
      <c r="U14" s="526">
        <v>800</v>
      </c>
      <c r="V14" s="523">
        <f t="shared" si="0"/>
        <v>454</v>
      </c>
      <c r="W14" s="527">
        <f t="shared" si="1"/>
        <v>0.5675</v>
      </c>
      <c r="X14" s="522"/>
      <c r="Y14" s="522" t="s">
        <v>965</v>
      </c>
      <c r="Z14" s="522"/>
      <c r="AA14" s="528"/>
      <c r="AB14" s="528"/>
      <c r="AC14" s="529">
        <f t="shared" si="2"/>
        <v>1340830</v>
      </c>
      <c r="AD14" s="530">
        <f t="shared" si="3"/>
        <v>1340854</v>
      </c>
    </row>
    <row r="15" spans="1:30" ht="31" hidden="1" x14ac:dyDescent="0.35">
      <c r="A15" s="1"/>
      <c r="B15" s="366" t="s">
        <v>47</v>
      </c>
      <c r="C15" s="366" t="s">
        <v>952</v>
      </c>
      <c r="D15" s="366" t="s">
        <v>1398</v>
      </c>
      <c r="E15" s="367" t="s">
        <v>1411</v>
      </c>
      <c r="F15" s="371" t="s">
        <v>1412</v>
      </c>
      <c r="G15" s="369">
        <v>25</v>
      </c>
      <c r="H15" s="370">
        <v>388770</v>
      </c>
      <c r="I15" s="366" t="s">
        <v>1433</v>
      </c>
      <c r="J15" s="450">
        <v>11515.8</v>
      </c>
      <c r="K15" s="522"/>
      <c r="L15" s="522" t="s">
        <v>926</v>
      </c>
      <c r="M15" s="522">
        <v>254</v>
      </c>
      <c r="N15" s="524">
        <v>3335079.2</v>
      </c>
      <c r="O15" s="522"/>
      <c r="P15" s="367" t="s">
        <v>933</v>
      </c>
      <c r="Q15" s="522">
        <v>125</v>
      </c>
      <c r="R15" s="524">
        <v>1527125</v>
      </c>
      <c r="S15" s="522">
        <v>50</v>
      </c>
      <c r="T15" s="525">
        <v>599790</v>
      </c>
      <c r="U15" s="526">
        <v>275</v>
      </c>
      <c r="V15" s="523">
        <f>Q15+S15+X15</f>
        <v>850</v>
      </c>
      <c r="W15" s="527">
        <f t="shared" si="1"/>
        <v>3.0909090909090908</v>
      </c>
      <c r="X15" s="532">
        <v>675</v>
      </c>
      <c r="Y15" s="522" t="s">
        <v>965</v>
      </c>
      <c r="Z15" s="522"/>
      <c r="AA15" s="528"/>
      <c r="AB15" s="528"/>
      <c r="AC15" s="529">
        <f t="shared" si="2"/>
        <v>1340855</v>
      </c>
      <c r="AD15" s="530">
        <f t="shared" si="3"/>
        <v>1340879</v>
      </c>
    </row>
    <row r="16" spans="1:30" ht="28" hidden="1" customHeight="1" x14ac:dyDescent="0.35">
      <c r="A16" s="1"/>
      <c r="B16" s="366" t="s">
        <v>47</v>
      </c>
      <c r="C16" s="366" t="s">
        <v>953</v>
      </c>
      <c r="D16" s="366" t="s">
        <v>1399</v>
      </c>
      <c r="E16" s="367" t="s">
        <v>1411</v>
      </c>
      <c r="F16" s="371" t="s">
        <v>1412</v>
      </c>
      <c r="G16" s="369">
        <v>25</v>
      </c>
      <c r="H16" s="370">
        <v>388770</v>
      </c>
      <c r="I16" s="366" t="s">
        <v>1433</v>
      </c>
      <c r="J16" s="450">
        <v>11870.8</v>
      </c>
      <c r="K16" s="522"/>
      <c r="L16" s="522" t="s">
        <v>927</v>
      </c>
      <c r="M16" s="522">
        <v>145</v>
      </c>
      <c r="N16" s="524">
        <v>2051906</v>
      </c>
      <c r="O16" s="522"/>
      <c r="P16" s="367" t="s">
        <v>927</v>
      </c>
      <c r="Q16" s="522">
        <v>145</v>
      </c>
      <c r="R16" s="524">
        <v>2051906</v>
      </c>
      <c r="S16" s="522">
        <v>855</v>
      </c>
      <c r="T16" s="525">
        <v>9302444</v>
      </c>
      <c r="U16" s="526">
        <v>1150</v>
      </c>
      <c r="V16" s="523">
        <f>Q16+S16+X16</f>
        <v>1095</v>
      </c>
      <c r="W16" s="527">
        <f t="shared" si="1"/>
        <v>0.95217391304347831</v>
      </c>
      <c r="X16" s="532">
        <v>95</v>
      </c>
      <c r="Y16" s="522" t="s">
        <v>965</v>
      </c>
      <c r="Z16" s="522"/>
      <c r="AA16" s="528"/>
      <c r="AB16" s="528"/>
      <c r="AC16" s="529">
        <f t="shared" si="2"/>
        <v>1340880</v>
      </c>
      <c r="AD16" s="530">
        <f t="shared" si="3"/>
        <v>1340904</v>
      </c>
    </row>
    <row r="17" spans="1:30" ht="31" hidden="1" x14ac:dyDescent="0.35">
      <c r="A17" s="1"/>
      <c r="B17" s="366" t="s">
        <v>47</v>
      </c>
      <c r="C17" s="366" t="s">
        <v>954</v>
      </c>
      <c r="D17" s="366" t="s">
        <v>1400</v>
      </c>
      <c r="E17" s="367" t="s">
        <v>1411</v>
      </c>
      <c r="F17" s="371" t="s">
        <v>1413</v>
      </c>
      <c r="G17" s="369">
        <v>25</v>
      </c>
      <c r="H17" s="370">
        <v>526895</v>
      </c>
      <c r="I17" s="366" t="s">
        <v>1433</v>
      </c>
      <c r="J17" s="450">
        <v>34381.800000000003</v>
      </c>
      <c r="K17" s="522"/>
      <c r="L17" s="522" t="s">
        <v>928</v>
      </c>
      <c r="M17" s="522">
        <v>325</v>
      </c>
      <c r="N17" s="524">
        <v>4495060</v>
      </c>
      <c r="O17" s="522"/>
      <c r="P17" s="367" t="s">
        <v>934</v>
      </c>
      <c r="Q17" s="522">
        <v>325</v>
      </c>
      <c r="R17" s="524">
        <v>4495060</v>
      </c>
      <c r="S17" s="522">
        <v>1770</v>
      </c>
      <c r="T17" s="525">
        <v>28433686</v>
      </c>
      <c r="U17" s="526">
        <v>2475</v>
      </c>
      <c r="V17" s="523">
        <f>Q17+S17+X17</f>
        <v>2188</v>
      </c>
      <c r="W17" s="527">
        <f t="shared" si="1"/>
        <v>0.88404040404040407</v>
      </c>
      <c r="X17" s="532">
        <v>93</v>
      </c>
      <c r="Y17" s="522" t="s">
        <v>965</v>
      </c>
      <c r="Z17" s="522"/>
      <c r="AA17" s="528"/>
      <c r="AB17" s="528"/>
      <c r="AC17" s="529">
        <f t="shared" si="2"/>
        <v>1340905</v>
      </c>
      <c r="AD17" s="530">
        <f t="shared" si="3"/>
        <v>1340929</v>
      </c>
    </row>
    <row r="18" spans="1:30" ht="31" hidden="1" x14ac:dyDescent="0.35">
      <c r="A18" s="1"/>
      <c r="B18" s="366" t="s">
        <v>47</v>
      </c>
      <c r="C18" s="366" t="s">
        <v>1401</v>
      </c>
      <c r="D18" s="366" t="s">
        <v>1402</v>
      </c>
      <c r="E18" s="367" t="s">
        <v>1411</v>
      </c>
      <c r="F18" s="368" t="s">
        <v>1413</v>
      </c>
      <c r="G18" s="369">
        <v>25</v>
      </c>
      <c r="H18" s="370">
        <v>526895</v>
      </c>
      <c r="I18" s="366" t="s">
        <v>1433</v>
      </c>
      <c r="J18" s="450">
        <v>18300.8</v>
      </c>
      <c r="K18" s="522"/>
      <c r="L18" s="522" t="s">
        <v>929</v>
      </c>
      <c r="M18" s="522">
        <v>300</v>
      </c>
      <c r="N18" s="524">
        <v>4608410</v>
      </c>
      <c r="O18" s="522"/>
      <c r="P18" s="367" t="s">
        <v>935</v>
      </c>
      <c r="Q18" s="522">
        <v>300</v>
      </c>
      <c r="R18" s="524">
        <v>4608410</v>
      </c>
      <c r="S18" s="522">
        <v>350</v>
      </c>
      <c r="T18" s="525">
        <v>5032385</v>
      </c>
      <c r="U18" s="526">
        <v>1400</v>
      </c>
      <c r="V18" s="523">
        <f t="shared" si="0"/>
        <v>650</v>
      </c>
      <c r="W18" s="527">
        <f t="shared" si="1"/>
        <v>0.4642857142857143</v>
      </c>
      <c r="X18" s="532"/>
      <c r="Y18" s="522"/>
      <c r="Z18" s="522"/>
      <c r="AA18" s="528"/>
      <c r="AB18" s="528"/>
      <c r="AC18" s="529">
        <f t="shared" si="2"/>
        <v>1340930</v>
      </c>
      <c r="AD18" s="530">
        <f t="shared" si="3"/>
        <v>1340954</v>
      </c>
    </row>
    <row r="19" spans="1:30" ht="28" hidden="1" customHeight="1" x14ac:dyDescent="0.35">
      <c r="A19" s="1"/>
      <c r="B19" s="366" t="s">
        <v>47</v>
      </c>
      <c r="C19" s="366" t="s">
        <v>1403</v>
      </c>
      <c r="D19" s="366" t="s">
        <v>1404</v>
      </c>
      <c r="E19" s="367" t="s">
        <v>1411</v>
      </c>
      <c r="F19" s="371" t="s">
        <v>1413</v>
      </c>
      <c r="G19" s="369">
        <v>25</v>
      </c>
      <c r="H19" s="370">
        <v>526895</v>
      </c>
      <c r="I19" s="366" t="s">
        <v>1433</v>
      </c>
      <c r="J19" s="450">
        <v>23755.8</v>
      </c>
      <c r="K19" s="522"/>
      <c r="L19" s="522" t="s">
        <v>938</v>
      </c>
      <c r="M19" s="522">
        <v>100</v>
      </c>
      <c r="N19" s="525">
        <v>775080</v>
      </c>
      <c r="O19" s="522"/>
      <c r="P19" s="367" t="s">
        <v>936</v>
      </c>
      <c r="Q19" s="522"/>
      <c r="R19" s="525"/>
      <c r="S19" s="522">
        <v>200</v>
      </c>
      <c r="T19" s="525">
        <v>1550160</v>
      </c>
      <c r="U19" s="526">
        <v>75</v>
      </c>
      <c r="V19" s="523">
        <f>Q19+S19+X19</f>
        <v>650</v>
      </c>
      <c r="W19" s="527">
        <f t="shared" si="1"/>
        <v>8.6666666666666661</v>
      </c>
      <c r="X19" s="533">
        <v>450</v>
      </c>
      <c r="Y19" s="522"/>
      <c r="Z19" s="522"/>
      <c r="AA19" s="528"/>
      <c r="AB19" s="528"/>
      <c r="AC19" s="529">
        <f t="shared" si="2"/>
        <v>1340955</v>
      </c>
      <c r="AD19" s="530">
        <f t="shared" si="3"/>
        <v>1340979</v>
      </c>
    </row>
    <row r="20" spans="1:30" ht="31" hidden="1" x14ac:dyDescent="0.35">
      <c r="A20" s="1"/>
      <c r="B20" s="366" t="s">
        <v>47</v>
      </c>
      <c r="C20" s="366" t="s">
        <v>1405</v>
      </c>
      <c r="D20" s="366" t="s">
        <v>1406</v>
      </c>
      <c r="E20" s="367" t="s">
        <v>1411</v>
      </c>
      <c r="F20" s="371" t="s">
        <v>1413</v>
      </c>
      <c r="G20" s="369">
        <v>25</v>
      </c>
      <c r="H20" s="370">
        <v>526895</v>
      </c>
      <c r="I20" s="366" t="s">
        <v>1433</v>
      </c>
      <c r="J20" s="531">
        <v>16240.8</v>
      </c>
      <c r="K20" s="522"/>
      <c r="L20" s="522" t="s">
        <v>930</v>
      </c>
      <c r="M20" s="522">
        <v>248</v>
      </c>
      <c r="N20" s="524">
        <v>4490446.4000000004</v>
      </c>
      <c r="O20" s="522"/>
      <c r="P20" s="367" t="s">
        <v>48</v>
      </c>
      <c r="Q20" s="522">
        <v>248</v>
      </c>
      <c r="R20" s="524">
        <v>4490446.4000000004</v>
      </c>
      <c r="S20" s="522">
        <v>690</v>
      </c>
      <c r="T20" s="525">
        <v>11868572</v>
      </c>
      <c r="U20" s="526">
        <v>1084</v>
      </c>
      <c r="V20" s="523">
        <f t="shared" si="0"/>
        <v>938</v>
      </c>
      <c r="W20" s="527">
        <f t="shared" si="1"/>
        <v>0.86531365313653141</v>
      </c>
      <c r="X20" s="522"/>
      <c r="Y20" s="522"/>
      <c r="Z20" s="522"/>
      <c r="AA20" s="528"/>
      <c r="AB20" s="528"/>
      <c r="AC20" s="529">
        <f t="shared" si="2"/>
        <v>1340980</v>
      </c>
      <c r="AD20" s="530">
        <f t="shared" si="3"/>
        <v>1341004</v>
      </c>
    </row>
    <row r="21" spans="1:30" ht="28" hidden="1" customHeight="1" x14ac:dyDescent="0.35">
      <c r="A21" s="1"/>
      <c r="B21" s="366" t="s">
        <v>47</v>
      </c>
      <c r="C21" s="366" t="s">
        <v>1407</v>
      </c>
      <c r="D21" s="366" t="s">
        <v>1408</v>
      </c>
      <c r="E21" s="367" t="s">
        <v>1411</v>
      </c>
      <c r="F21" s="368" t="s">
        <v>1413</v>
      </c>
      <c r="G21" s="369">
        <v>25</v>
      </c>
      <c r="H21" s="370">
        <v>526895</v>
      </c>
      <c r="I21" s="366" t="s">
        <v>1433</v>
      </c>
      <c r="J21" s="450">
        <v>18315.8</v>
      </c>
      <c r="K21" s="522"/>
      <c r="L21" s="522"/>
      <c r="M21" s="523">
        <f>SUM(M11:M20)</f>
        <v>2058</v>
      </c>
      <c r="N21" s="525">
        <f>SUM(N11:N20)</f>
        <v>30721399.399999999</v>
      </c>
      <c r="O21" s="522"/>
      <c r="P21" s="367" t="s">
        <v>937</v>
      </c>
      <c r="Q21" s="522">
        <v>100</v>
      </c>
      <c r="R21" s="525">
        <v>775080</v>
      </c>
      <c r="S21" s="522">
        <v>50</v>
      </c>
      <c r="T21" s="525">
        <v>387540</v>
      </c>
      <c r="U21" s="526">
        <v>100</v>
      </c>
      <c r="V21" s="523">
        <f t="shared" si="0"/>
        <v>150</v>
      </c>
      <c r="W21" s="527">
        <f t="shared" si="1"/>
        <v>1.5</v>
      </c>
      <c r="X21" s="522"/>
      <c r="Y21" s="522"/>
      <c r="Z21" s="522"/>
      <c r="AA21" s="528"/>
      <c r="AB21" s="528"/>
      <c r="AC21" s="529">
        <f t="shared" si="2"/>
        <v>1341005</v>
      </c>
      <c r="AD21" s="530">
        <f t="shared" si="3"/>
        <v>1341029</v>
      </c>
    </row>
    <row r="22" spans="1:30" ht="28" hidden="1" customHeight="1" x14ac:dyDescent="0.35">
      <c r="A22" s="1"/>
      <c r="B22" s="366" t="s">
        <v>47</v>
      </c>
      <c r="C22" s="366" t="s">
        <v>1409</v>
      </c>
      <c r="D22" s="366" t="s">
        <v>1410</v>
      </c>
      <c r="E22" s="367" t="s">
        <v>1411</v>
      </c>
      <c r="F22" s="371" t="s">
        <v>1413</v>
      </c>
      <c r="G22" s="369">
        <v>25</v>
      </c>
      <c r="H22" s="370">
        <v>526895</v>
      </c>
      <c r="I22" s="366" t="s">
        <v>1433</v>
      </c>
      <c r="J22" s="450">
        <v>18715.8</v>
      </c>
      <c r="K22" s="522"/>
      <c r="L22" s="522"/>
      <c r="M22" s="522"/>
      <c r="N22" s="522"/>
      <c r="O22" s="522"/>
      <c r="P22" s="522"/>
      <c r="Q22" s="523">
        <f>SUM(Q11:Q21)</f>
        <v>2058</v>
      </c>
      <c r="R22" s="523">
        <f>SUM(R11:R21)</f>
        <v>30721399.399999999</v>
      </c>
      <c r="S22" s="523">
        <f>SUM(S11:S21)</f>
        <v>5404</v>
      </c>
      <c r="T22" s="525">
        <f>SUM(T11:T21)</f>
        <v>78683713.200000003</v>
      </c>
      <c r="U22" s="522"/>
      <c r="V22" s="522"/>
      <c r="W22" s="522"/>
      <c r="X22" s="522"/>
      <c r="Y22" s="522"/>
      <c r="Z22" s="522"/>
      <c r="AA22" s="528"/>
      <c r="AB22" s="528"/>
      <c r="AC22" s="529">
        <f t="shared" si="2"/>
        <v>1341030</v>
      </c>
      <c r="AD22" s="530">
        <f t="shared" si="3"/>
        <v>1341054</v>
      </c>
    </row>
    <row r="23" spans="1:30" ht="28" hidden="1" customHeight="1" x14ac:dyDescent="0.35">
      <c r="A23" s="1"/>
      <c r="B23" s="366" t="s">
        <v>47</v>
      </c>
      <c r="C23" s="366" t="s">
        <v>1414</v>
      </c>
      <c r="D23" s="366" t="s">
        <v>1415</v>
      </c>
      <c r="E23" s="367" t="s">
        <v>1411</v>
      </c>
      <c r="F23" s="371" t="s">
        <v>26</v>
      </c>
      <c r="G23" s="369">
        <v>25</v>
      </c>
      <c r="H23" s="370">
        <v>193770</v>
      </c>
      <c r="I23" s="366" t="s">
        <v>1433</v>
      </c>
      <c r="J23" s="531">
        <v>8500.7999999999993</v>
      </c>
      <c r="K23" s="522"/>
      <c r="L23" s="522"/>
      <c r="M23" s="522"/>
      <c r="N23" s="522"/>
      <c r="O23" s="522"/>
      <c r="P23" s="522"/>
      <c r="Q23" s="522"/>
      <c r="R23" s="522"/>
      <c r="S23" s="522"/>
      <c r="T23" s="522"/>
      <c r="U23" s="522"/>
      <c r="V23" s="522"/>
      <c r="W23" s="522"/>
      <c r="X23" s="522"/>
      <c r="Y23" s="522"/>
      <c r="Z23" s="522"/>
      <c r="AA23" s="528"/>
      <c r="AB23" s="528"/>
      <c r="AC23" s="529">
        <f t="shared" si="2"/>
        <v>1341055</v>
      </c>
      <c r="AD23" s="530">
        <f t="shared" si="3"/>
        <v>1341079</v>
      </c>
    </row>
    <row r="24" spans="1:30" ht="28" hidden="1" customHeight="1" x14ac:dyDescent="0.35">
      <c r="A24" s="1"/>
      <c r="B24" s="366" t="s">
        <v>47</v>
      </c>
      <c r="C24" s="366" t="s">
        <v>1416</v>
      </c>
      <c r="D24" s="366" t="s">
        <v>1417</v>
      </c>
      <c r="E24" s="367" t="s">
        <v>1411</v>
      </c>
      <c r="F24" s="371" t="s">
        <v>26</v>
      </c>
      <c r="G24" s="369">
        <v>25</v>
      </c>
      <c r="H24" s="370">
        <v>193770</v>
      </c>
      <c r="I24" s="366" t="s">
        <v>1433</v>
      </c>
      <c r="J24" s="450">
        <v>26381.8</v>
      </c>
      <c r="K24" s="522"/>
      <c r="L24" s="522"/>
      <c r="M24" s="522"/>
      <c r="N24" s="522"/>
      <c r="O24" s="522"/>
      <c r="P24" s="522"/>
      <c r="Q24" s="522"/>
      <c r="R24" s="522"/>
      <c r="S24" s="522"/>
      <c r="T24" s="522"/>
      <c r="U24" s="522"/>
      <c r="V24" s="522"/>
      <c r="W24" s="522"/>
      <c r="X24" s="522"/>
      <c r="Y24" s="522"/>
      <c r="Z24" s="522"/>
      <c r="AA24" s="528"/>
      <c r="AB24" s="528"/>
      <c r="AC24" s="529">
        <f t="shared" si="2"/>
        <v>1341080</v>
      </c>
      <c r="AD24" s="530">
        <f t="shared" si="3"/>
        <v>1341104</v>
      </c>
    </row>
    <row r="25" spans="1:30" ht="28" hidden="1" customHeight="1" x14ac:dyDescent="0.35">
      <c r="A25" s="1"/>
      <c r="B25" s="366" t="s">
        <v>47</v>
      </c>
      <c r="C25" s="366" t="s">
        <v>1418</v>
      </c>
      <c r="D25" s="366" t="s">
        <v>1419</v>
      </c>
      <c r="E25" s="367" t="s">
        <v>1411</v>
      </c>
      <c r="F25" s="371" t="s">
        <v>26</v>
      </c>
      <c r="G25" s="369">
        <v>25</v>
      </c>
      <c r="H25" s="370">
        <v>193770</v>
      </c>
      <c r="I25" s="366" t="s">
        <v>1433</v>
      </c>
      <c r="J25" s="450">
        <v>21348.799999999999</v>
      </c>
      <c r="K25" s="522"/>
      <c r="L25" s="522"/>
      <c r="M25" s="522"/>
      <c r="N25" s="522"/>
      <c r="O25" s="522"/>
      <c r="P25" s="522"/>
      <c r="Q25" s="522"/>
      <c r="R25" s="522"/>
      <c r="S25" s="522"/>
      <c r="T25" s="522"/>
      <c r="U25" s="522"/>
      <c r="V25" s="522"/>
      <c r="W25" s="522"/>
      <c r="X25" s="522"/>
      <c r="Y25" s="522"/>
      <c r="Z25" s="522"/>
      <c r="AA25" s="528"/>
      <c r="AB25" s="528"/>
      <c r="AC25" s="529">
        <f t="shared" si="2"/>
        <v>1341105</v>
      </c>
      <c r="AD25" s="530">
        <f t="shared" si="3"/>
        <v>1341129</v>
      </c>
    </row>
    <row r="26" spans="1:30" ht="28" hidden="1" customHeight="1" x14ac:dyDescent="0.35">
      <c r="A26" s="1"/>
      <c r="B26" s="366" t="s">
        <v>47</v>
      </c>
      <c r="C26" s="366" t="s">
        <v>1420</v>
      </c>
      <c r="D26" s="366" t="s">
        <v>1421</v>
      </c>
      <c r="E26" s="367" t="s">
        <v>1411</v>
      </c>
      <c r="F26" s="371" t="s">
        <v>26</v>
      </c>
      <c r="G26" s="369">
        <v>25</v>
      </c>
      <c r="H26" s="370">
        <v>193770</v>
      </c>
      <c r="I26" s="366" t="s">
        <v>1433</v>
      </c>
      <c r="J26" s="531">
        <v>8500.7999999999993</v>
      </c>
      <c r="K26" s="522"/>
      <c r="L26" s="522"/>
      <c r="M26" s="522"/>
      <c r="N26" s="522"/>
      <c r="O26" s="522"/>
      <c r="P26" s="522"/>
      <c r="Q26" s="522"/>
      <c r="R26" s="522"/>
      <c r="S26" s="522"/>
      <c r="T26" s="522"/>
      <c r="U26" s="522"/>
      <c r="V26" s="522"/>
      <c r="W26" s="522"/>
      <c r="X26" s="522"/>
      <c r="Y26" s="522"/>
      <c r="Z26" s="522"/>
      <c r="AA26" s="528"/>
      <c r="AB26" s="528"/>
      <c r="AC26" s="529">
        <f t="shared" si="2"/>
        <v>1341130</v>
      </c>
      <c r="AD26" s="530">
        <f t="shared" si="3"/>
        <v>1341154</v>
      </c>
    </row>
    <row r="27" spans="1:30" ht="28" hidden="1" customHeight="1" x14ac:dyDescent="0.35">
      <c r="A27" s="1"/>
      <c r="B27" s="366" t="s">
        <v>47</v>
      </c>
      <c r="C27" s="366" t="s">
        <v>1422</v>
      </c>
      <c r="D27" s="366" t="s">
        <v>1423</v>
      </c>
      <c r="E27" s="367" t="s">
        <v>1411</v>
      </c>
      <c r="F27" s="371" t="s">
        <v>26</v>
      </c>
      <c r="G27" s="369">
        <v>25</v>
      </c>
      <c r="H27" s="370">
        <v>193770</v>
      </c>
      <c r="I27" s="366" t="s">
        <v>1433</v>
      </c>
      <c r="J27" s="531">
        <v>7750.8</v>
      </c>
      <c r="K27" s="522"/>
      <c r="L27" s="522"/>
      <c r="M27" s="522"/>
      <c r="N27" s="522"/>
      <c r="O27" s="522"/>
      <c r="P27" s="522"/>
      <c r="Q27" s="522"/>
      <c r="R27" s="522"/>
      <c r="S27" s="522"/>
      <c r="T27" s="522"/>
      <c r="U27" s="522"/>
      <c r="V27" s="522"/>
      <c r="W27" s="522"/>
      <c r="X27" s="522"/>
      <c r="Y27" s="522"/>
      <c r="Z27" s="522"/>
      <c r="AA27" s="528"/>
      <c r="AB27" s="528"/>
      <c r="AC27" s="529">
        <f t="shared" si="2"/>
        <v>1341155</v>
      </c>
      <c r="AD27" s="530">
        <f t="shared" si="3"/>
        <v>1341179</v>
      </c>
    </row>
    <row r="28" spans="1:30" ht="28" hidden="1" customHeight="1" x14ac:dyDescent="0.35">
      <c r="A28" s="1"/>
      <c r="B28" s="366" t="s">
        <v>47</v>
      </c>
      <c r="C28" s="366" t="s">
        <v>1424</v>
      </c>
      <c r="D28" s="366" t="s">
        <v>1425</v>
      </c>
      <c r="E28" s="367" t="s">
        <v>1411</v>
      </c>
      <c r="F28" s="371" t="s">
        <v>26</v>
      </c>
      <c r="G28" s="369">
        <v>25</v>
      </c>
      <c r="H28" s="370">
        <v>193770</v>
      </c>
      <c r="I28" s="366" t="s">
        <v>1433</v>
      </c>
      <c r="J28" s="531">
        <v>16240.8</v>
      </c>
      <c r="K28" s="522"/>
      <c r="L28" s="522"/>
      <c r="M28" s="522"/>
      <c r="N28" s="522"/>
      <c r="O28" s="522"/>
      <c r="P28" s="522"/>
      <c r="Q28" s="522"/>
      <c r="R28" s="522"/>
      <c r="S28" s="522"/>
      <c r="T28" s="522"/>
      <c r="U28" s="522"/>
      <c r="V28" s="522"/>
      <c r="W28" s="522"/>
      <c r="X28" s="522"/>
      <c r="Y28" s="522"/>
      <c r="Z28" s="522"/>
      <c r="AA28" s="528"/>
      <c r="AB28" s="528"/>
      <c r="AC28" s="529">
        <f t="shared" si="2"/>
        <v>1341180</v>
      </c>
      <c r="AD28" s="530">
        <f t="shared" si="3"/>
        <v>1341204</v>
      </c>
    </row>
    <row r="29" spans="1:30" ht="28" hidden="1" customHeight="1" x14ac:dyDescent="0.35">
      <c r="A29" s="1"/>
      <c r="B29" s="366" t="s">
        <v>47</v>
      </c>
      <c r="C29" s="366" t="s">
        <v>1426</v>
      </c>
      <c r="D29" s="366" t="s">
        <v>1427</v>
      </c>
      <c r="E29" s="367" t="s">
        <v>1411</v>
      </c>
      <c r="F29" s="371" t="s">
        <v>26</v>
      </c>
      <c r="G29" s="369">
        <v>25</v>
      </c>
      <c r="H29" s="370">
        <v>193770</v>
      </c>
      <c r="I29" s="366" t="s">
        <v>1433</v>
      </c>
      <c r="J29" s="531">
        <v>16240.8</v>
      </c>
      <c r="K29" s="522"/>
      <c r="L29" s="522"/>
      <c r="M29" s="522"/>
      <c r="N29" s="522"/>
      <c r="O29" s="522"/>
      <c r="P29" s="522"/>
      <c r="Q29" s="522"/>
      <c r="R29" s="522"/>
      <c r="S29" s="522"/>
      <c r="T29" s="522"/>
      <c r="U29" s="522"/>
      <c r="V29" s="522"/>
      <c r="W29" s="522"/>
      <c r="X29" s="522"/>
      <c r="Y29" s="522"/>
      <c r="Z29" s="522"/>
      <c r="AA29" s="528"/>
      <c r="AB29" s="528"/>
      <c r="AC29" s="529">
        <f t="shared" si="2"/>
        <v>1341205</v>
      </c>
      <c r="AD29" s="530">
        <f t="shared" si="3"/>
        <v>1341229</v>
      </c>
    </row>
    <row r="30" spans="1:30" ht="28" hidden="1" customHeight="1" x14ac:dyDescent="0.35">
      <c r="A30" s="1"/>
      <c r="B30" s="366" t="s">
        <v>47</v>
      </c>
      <c r="C30" s="366" t="s">
        <v>1428</v>
      </c>
      <c r="D30" s="366" t="s">
        <v>1429</v>
      </c>
      <c r="E30" s="367" t="s">
        <v>1411</v>
      </c>
      <c r="F30" s="371" t="s">
        <v>489</v>
      </c>
      <c r="G30" s="369">
        <v>25</v>
      </c>
      <c r="H30" s="370">
        <v>309645</v>
      </c>
      <c r="I30" s="366" t="s">
        <v>1433</v>
      </c>
      <c r="J30" s="450">
        <v>18315.8</v>
      </c>
      <c r="K30" s="522"/>
      <c r="L30" s="522"/>
      <c r="M30" s="522"/>
      <c r="N30" s="522"/>
      <c r="O30" s="522"/>
      <c r="P30" s="522"/>
      <c r="Q30" s="522"/>
      <c r="R30" s="522"/>
      <c r="S30" s="522"/>
      <c r="T30" s="522"/>
      <c r="U30" s="522"/>
      <c r="V30" s="522"/>
      <c r="W30" s="522"/>
      <c r="X30" s="522"/>
      <c r="Y30" s="522"/>
      <c r="Z30" s="522"/>
      <c r="AA30" s="528"/>
      <c r="AB30" s="528"/>
      <c r="AC30" s="529">
        <f t="shared" si="2"/>
        <v>1341230</v>
      </c>
      <c r="AD30" s="530">
        <f t="shared" si="3"/>
        <v>1341254</v>
      </c>
    </row>
    <row r="31" spans="1:30" ht="28" customHeight="1" x14ac:dyDescent="0.35">
      <c r="A31" s="1"/>
      <c r="B31" s="366" t="s">
        <v>47</v>
      </c>
      <c r="C31" s="366" t="s">
        <v>1430</v>
      </c>
      <c r="D31" s="366" t="s">
        <v>1431</v>
      </c>
      <c r="E31" s="367" t="s">
        <v>1411</v>
      </c>
      <c r="F31" s="371" t="s">
        <v>44</v>
      </c>
      <c r="G31" s="369">
        <v>25</v>
      </c>
      <c r="H31" s="370">
        <v>390520</v>
      </c>
      <c r="I31" s="366" t="s">
        <v>1433</v>
      </c>
      <c r="J31" s="450">
        <v>18315.8</v>
      </c>
      <c r="K31" s="522"/>
      <c r="L31" s="522"/>
      <c r="M31" s="522"/>
      <c r="N31" s="522"/>
      <c r="O31" s="522"/>
      <c r="P31" s="522"/>
      <c r="Q31" s="522"/>
      <c r="R31" s="522"/>
      <c r="S31" s="522"/>
      <c r="T31" s="522"/>
      <c r="U31" s="522"/>
      <c r="V31" s="522"/>
      <c r="W31" s="522"/>
      <c r="X31" s="522"/>
      <c r="Y31" s="522"/>
      <c r="Z31" s="522"/>
      <c r="AA31" s="528"/>
      <c r="AB31" s="528"/>
      <c r="AC31" s="529">
        <f t="shared" si="2"/>
        <v>1341255</v>
      </c>
      <c r="AD31" s="530">
        <f t="shared" si="3"/>
        <v>1341279</v>
      </c>
    </row>
    <row r="32" spans="1:30" ht="15.5" hidden="1" customHeight="1" x14ac:dyDescent="0.35">
      <c r="A32" s="1"/>
      <c r="B32" s="202" t="s">
        <v>12</v>
      </c>
      <c r="C32" s="202"/>
      <c r="D32" s="202"/>
      <c r="E32" s="202"/>
      <c r="F32" s="519"/>
      <c r="G32" s="520">
        <f>SUM(G11:G31)</f>
        <v>525</v>
      </c>
      <c r="H32" s="521">
        <f>SUM(H11:H31)</f>
        <v>7550545</v>
      </c>
      <c r="I32" s="519"/>
      <c r="J32" s="1"/>
      <c r="K32" s="1"/>
      <c r="L32" s="1"/>
      <c r="M32" s="1"/>
      <c r="N32" s="1"/>
      <c r="O32" s="1"/>
      <c r="P32" s="1"/>
      <c r="Q32" s="1"/>
      <c r="R32" s="1"/>
      <c r="S32" s="1"/>
      <c r="T32" s="1"/>
      <c r="U32" s="1"/>
      <c r="V32" s="1"/>
      <c r="W32" s="1"/>
      <c r="X32" s="1"/>
      <c r="Y32" s="1"/>
      <c r="Z32" s="1"/>
    </row>
    <row r="33" spans="1:26" ht="13.5" hidden="1" customHeight="1" x14ac:dyDescent="0.35">
      <c r="A33" s="1"/>
      <c r="B33" s="288"/>
      <c r="C33" s="288"/>
      <c r="D33" s="288"/>
      <c r="E33" s="288"/>
      <c r="F33" s="288"/>
      <c r="G33" s="289"/>
      <c r="H33" s="290"/>
      <c r="I33" s="288"/>
      <c r="J33" s="1"/>
      <c r="K33" s="1"/>
      <c r="L33" s="1"/>
      <c r="M33" s="1"/>
      <c r="N33" s="1"/>
      <c r="O33" s="1"/>
      <c r="P33" s="1"/>
      <c r="Q33" s="1"/>
      <c r="R33" s="1"/>
      <c r="S33" s="1"/>
      <c r="T33" s="1"/>
      <c r="U33" s="1"/>
      <c r="V33" s="1"/>
      <c r="W33" s="1"/>
      <c r="X33" s="1"/>
      <c r="Y33" s="1"/>
      <c r="Z33" s="1"/>
    </row>
    <row r="34" spans="1:26" ht="14.25" hidden="1" customHeight="1" x14ac:dyDescent="0.35">
      <c r="A34" s="1"/>
      <c r="B34" s="364" t="s">
        <v>704</v>
      </c>
      <c r="C34" s="187"/>
      <c r="D34" s="187"/>
      <c r="E34" s="364" t="s">
        <v>705</v>
      </c>
      <c r="F34" s="187"/>
      <c r="G34" s="187" t="s">
        <v>14</v>
      </c>
      <c r="H34" s="187"/>
      <c r="I34" s="187"/>
      <c r="J34" s="1"/>
      <c r="K34" s="1"/>
      <c r="L34" s="1"/>
      <c r="M34" s="1"/>
      <c r="N34" s="1"/>
      <c r="O34" s="1"/>
      <c r="P34" s="1"/>
      <c r="Q34" s="1"/>
      <c r="R34" s="1"/>
      <c r="S34" s="1"/>
      <c r="T34" s="1"/>
      <c r="U34" s="1"/>
      <c r="V34" s="1"/>
      <c r="W34" s="1"/>
      <c r="X34" s="1"/>
      <c r="Y34" s="1"/>
      <c r="Z34" s="1"/>
    </row>
    <row r="35" spans="1:26" ht="6.5" customHeight="1" x14ac:dyDescent="0.35">
      <c r="A35" s="1"/>
      <c r="B35" s="187"/>
      <c r="C35" s="187"/>
      <c r="D35" s="187"/>
      <c r="E35" s="187"/>
      <c r="F35" s="187"/>
      <c r="G35" s="187"/>
      <c r="H35" s="187"/>
      <c r="I35" s="187"/>
      <c r="J35" s="1"/>
      <c r="K35" s="1"/>
      <c r="L35" s="1"/>
      <c r="M35" s="1"/>
      <c r="N35" s="1"/>
      <c r="O35" s="1"/>
      <c r="P35" s="1"/>
      <c r="Q35" s="1"/>
      <c r="R35" s="1"/>
      <c r="S35" s="1"/>
      <c r="T35" s="1"/>
      <c r="U35" s="1"/>
      <c r="V35" s="1"/>
      <c r="W35" s="1"/>
      <c r="X35" s="1"/>
      <c r="Y35" s="1"/>
      <c r="Z35" s="1"/>
    </row>
    <row r="36" spans="1:26" ht="14.25" customHeight="1" x14ac:dyDescent="0.35">
      <c r="A36" s="1"/>
      <c r="B36" s="187"/>
      <c r="C36" s="187"/>
      <c r="D36" s="187"/>
      <c r="E36" s="187"/>
      <c r="F36" s="187"/>
      <c r="G36" s="187"/>
      <c r="H36" s="187"/>
      <c r="I36" s="187"/>
      <c r="J36" s="309"/>
      <c r="K36" s="1"/>
      <c r="L36" s="1"/>
      <c r="M36" s="1"/>
      <c r="N36" s="1"/>
      <c r="O36" s="1"/>
      <c r="P36" s="1"/>
      <c r="Q36" s="1"/>
      <c r="R36" s="1"/>
      <c r="S36" s="1"/>
      <c r="T36" s="1"/>
      <c r="U36" s="1"/>
      <c r="V36" s="1"/>
      <c r="W36" s="1"/>
      <c r="X36" s="1"/>
      <c r="Y36" s="1"/>
      <c r="Z36" s="1"/>
    </row>
    <row r="37" spans="1:26" ht="14.25" customHeight="1" x14ac:dyDescent="0.35">
      <c r="A37" s="1"/>
      <c r="B37" s="722" t="s">
        <v>545</v>
      </c>
      <c r="C37" s="723"/>
      <c r="D37" s="187"/>
      <c r="E37" s="189" t="s">
        <v>15</v>
      </c>
      <c r="F37" s="190"/>
      <c r="G37" s="189" t="s">
        <v>16</v>
      </c>
      <c r="H37" s="191"/>
      <c r="I37" s="191"/>
      <c r="J37" s="310"/>
      <c r="K37" s="1"/>
      <c r="L37" s="1"/>
      <c r="M37" s="1"/>
      <c r="N37" s="1"/>
      <c r="O37" s="1"/>
      <c r="P37" s="1"/>
      <c r="Q37" s="1"/>
      <c r="R37" s="1"/>
      <c r="S37" s="1"/>
      <c r="T37" s="1"/>
      <c r="U37" s="1"/>
      <c r="V37" s="1"/>
      <c r="W37" s="1"/>
      <c r="X37" s="1"/>
      <c r="Y37" s="1"/>
      <c r="Z37" s="1"/>
    </row>
    <row r="38" spans="1:26" ht="14.25" customHeight="1" x14ac:dyDescent="0.35">
      <c r="A38" s="1"/>
      <c r="B38" s="192" t="s">
        <v>17</v>
      </c>
      <c r="C38" s="187"/>
      <c r="D38" s="187"/>
      <c r="E38" s="192" t="s">
        <v>18</v>
      </c>
      <c r="F38" s="187"/>
      <c r="G38" s="724" t="s">
        <v>19</v>
      </c>
      <c r="H38" s="725"/>
      <c r="I38" s="725"/>
      <c r="J38" s="1"/>
      <c r="K38" s="1"/>
      <c r="L38" s="1"/>
      <c r="M38" s="1"/>
      <c r="N38" s="1"/>
      <c r="O38" s="1"/>
      <c r="P38" s="1"/>
      <c r="Q38" s="1"/>
      <c r="R38" s="1"/>
      <c r="S38" s="1"/>
      <c r="T38" s="1"/>
      <c r="U38" s="1"/>
      <c r="V38" s="1"/>
      <c r="W38" s="1"/>
      <c r="X38" s="1"/>
      <c r="Y38" s="1"/>
      <c r="Z38" s="1"/>
    </row>
    <row r="39" spans="1:26" ht="8" customHeight="1" x14ac:dyDescent="0.35">
      <c r="A39" s="1"/>
      <c r="B39" s="187"/>
      <c r="C39" s="187"/>
      <c r="D39" s="187"/>
      <c r="E39" s="187"/>
      <c r="F39" s="187"/>
      <c r="G39" s="187"/>
      <c r="H39" s="187"/>
      <c r="I39" s="187"/>
      <c r="J39" s="1"/>
      <c r="K39" s="1"/>
      <c r="L39" s="1"/>
      <c r="M39" s="1"/>
      <c r="N39" s="1"/>
      <c r="O39" s="1"/>
      <c r="P39" s="1"/>
      <c r="Q39" s="1"/>
      <c r="R39" s="1"/>
      <c r="S39" s="1"/>
      <c r="T39" s="1"/>
      <c r="U39" s="1"/>
      <c r="V39" s="1"/>
      <c r="W39" s="1"/>
      <c r="X39" s="1"/>
      <c r="Y39" s="1"/>
      <c r="Z39" s="1"/>
    </row>
    <row r="40" spans="1:26" ht="14.25" customHeight="1" x14ac:dyDescent="0.35">
      <c r="A40" s="1"/>
      <c r="B40" s="191" t="s">
        <v>1436</v>
      </c>
      <c r="C40" s="191"/>
      <c r="D40" s="187"/>
      <c r="E40" s="191" t="s">
        <v>544</v>
      </c>
      <c r="F40" s="187"/>
      <c r="G40" s="191" t="s">
        <v>544</v>
      </c>
      <c r="H40" s="191"/>
      <c r="I40" s="19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autoFilter ref="A10:Z34">
    <filterColumn colId="5">
      <filters>
        <filter val="Housekeeping NC II"/>
      </filters>
    </filterColumn>
  </autoFilter>
  <mergeCells count="18">
    <mergeCell ref="AC9:AC10"/>
    <mergeCell ref="AD9:AD10"/>
    <mergeCell ref="Q9:R9"/>
    <mergeCell ref="S9:T9"/>
    <mergeCell ref="B37:C37"/>
    <mergeCell ref="G38:I38"/>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74" orientation="landscape" r:id="rId1"/>
  <colBreaks count="1" manualBreakCount="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0"/>
  <sheetViews>
    <sheetView view="pageBreakPreview" topLeftCell="A176" zoomScale="86" zoomScaleNormal="100" zoomScaleSheetLayoutView="86" workbookViewId="0">
      <selection activeCell="G176" sqref="G176"/>
    </sheetView>
  </sheetViews>
  <sheetFormatPr defaultColWidth="12.6640625" defaultRowHeight="15" customHeight="1" x14ac:dyDescent="0.3"/>
  <cols>
    <col min="1" max="1" width="0.5" style="185" customWidth="1"/>
    <col min="2" max="2" width="13.33203125" style="185" customWidth="1"/>
    <col min="3" max="3" width="18.83203125" style="185" customWidth="1"/>
    <col min="4" max="4" width="19.1640625" style="185" customWidth="1"/>
    <col min="5" max="5" width="42.25" style="185" customWidth="1"/>
    <col min="6" max="6" width="27.08203125" style="185" customWidth="1"/>
    <col min="7" max="7" width="7.9140625" style="185" customWidth="1"/>
    <col min="8" max="8" width="13.83203125" style="185" customWidth="1"/>
    <col min="9" max="9" width="8.6640625" style="185" customWidth="1"/>
    <col min="10" max="10" width="12.1640625" style="185" hidden="1" customWidth="1"/>
    <col min="11"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941</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317"/>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1"/>
      <c r="K9" s="1"/>
      <c r="L9" s="1"/>
      <c r="M9" s="1"/>
      <c r="N9" s="1"/>
      <c r="O9" s="1"/>
      <c r="P9" s="1"/>
      <c r="Q9" s="1"/>
      <c r="R9" s="1"/>
      <c r="S9" s="1"/>
      <c r="T9" s="1"/>
      <c r="U9" s="1"/>
      <c r="V9" s="1"/>
      <c r="W9" s="1"/>
      <c r="X9" s="1"/>
      <c r="Y9" s="1"/>
      <c r="Z9" s="1"/>
    </row>
    <row r="10" spans="1:26" ht="19" customHeight="1" thickBot="1" x14ac:dyDescent="0.35">
      <c r="A10" s="1"/>
      <c r="B10" s="721"/>
      <c r="C10" s="721"/>
      <c r="D10" s="721"/>
      <c r="E10" s="721"/>
      <c r="F10" s="721"/>
      <c r="G10" s="721"/>
      <c r="H10" s="721"/>
      <c r="I10" s="721"/>
      <c r="J10" s="1"/>
      <c r="K10" s="1"/>
      <c r="L10" s="1"/>
      <c r="M10" s="1"/>
      <c r="N10" s="1"/>
      <c r="O10" s="1"/>
      <c r="P10" s="1"/>
      <c r="Q10" s="1"/>
      <c r="R10" s="1"/>
      <c r="S10" s="1"/>
      <c r="T10" s="1"/>
      <c r="U10" s="1"/>
      <c r="V10" s="1"/>
      <c r="W10" s="1"/>
      <c r="X10" s="1"/>
      <c r="Y10" s="1"/>
      <c r="Z10" s="1"/>
    </row>
    <row r="11" spans="1:26" ht="20.5" customHeight="1" thickBot="1" x14ac:dyDescent="0.4">
      <c r="A11" s="1"/>
      <c r="B11" s="333" t="s">
        <v>35</v>
      </c>
      <c r="C11" s="333" t="s">
        <v>966</v>
      </c>
      <c r="D11" s="333" t="s">
        <v>967</v>
      </c>
      <c r="E11" s="328" t="s">
        <v>931</v>
      </c>
      <c r="F11" s="329" t="s">
        <v>409</v>
      </c>
      <c r="G11" s="307">
        <v>25</v>
      </c>
      <c r="H11" s="296">
        <v>467895</v>
      </c>
      <c r="I11" s="201"/>
      <c r="J11" s="186">
        <v>18715.8</v>
      </c>
      <c r="K11" s="1"/>
      <c r="L11" s="1"/>
      <c r="M11" s="309"/>
      <c r="N11" s="310"/>
      <c r="O11" s="1"/>
      <c r="P11" s="314"/>
      <c r="Q11" s="309"/>
      <c r="R11" s="310"/>
      <c r="S11" s="1"/>
      <c r="T11" s="1"/>
      <c r="U11" s="1"/>
      <c r="V11" s="1"/>
      <c r="W11" s="1"/>
      <c r="X11" s="1"/>
      <c r="Y11" s="1"/>
      <c r="Z11" s="1"/>
    </row>
    <row r="12" spans="1:26" ht="20.5" customHeight="1" x14ac:dyDescent="0.35">
      <c r="A12" s="1"/>
      <c r="B12" s="333" t="s">
        <v>35</v>
      </c>
      <c r="C12" s="333" t="s">
        <v>968</v>
      </c>
      <c r="D12" s="333" t="s">
        <v>969</v>
      </c>
      <c r="E12" s="328" t="s">
        <v>931</v>
      </c>
      <c r="F12" s="329" t="s">
        <v>409</v>
      </c>
      <c r="G12" s="307">
        <v>25</v>
      </c>
      <c r="H12" s="296">
        <v>467895</v>
      </c>
      <c r="I12" s="201"/>
      <c r="J12" s="186">
        <v>18715.8</v>
      </c>
      <c r="K12" s="1"/>
      <c r="L12" s="1"/>
      <c r="M12" s="309"/>
      <c r="N12" s="310"/>
      <c r="O12" s="1"/>
      <c r="P12" s="318"/>
      <c r="Q12" s="309"/>
      <c r="R12" s="310"/>
      <c r="S12" s="1"/>
      <c r="T12" s="1"/>
      <c r="U12" s="1"/>
      <c r="V12" s="1"/>
      <c r="W12" s="1"/>
      <c r="X12" s="1"/>
      <c r="Y12" s="1"/>
      <c r="Z12" s="1"/>
    </row>
    <row r="13" spans="1:26" ht="20.5" customHeight="1" x14ac:dyDescent="0.35">
      <c r="A13" s="1"/>
      <c r="B13" s="333" t="s">
        <v>35</v>
      </c>
      <c r="C13" s="333" t="s">
        <v>970</v>
      </c>
      <c r="D13" s="333" t="s">
        <v>971</v>
      </c>
      <c r="E13" s="328" t="s">
        <v>931</v>
      </c>
      <c r="F13" s="334" t="s">
        <v>408</v>
      </c>
      <c r="G13" s="307">
        <v>25</v>
      </c>
      <c r="H13" s="296">
        <v>457895</v>
      </c>
      <c r="I13" s="201"/>
      <c r="J13" s="186">
        <v>18315.8</v>
      </c>
      <c r="K13" s="1"/>
      <c r="L13" s="1"/>
      <c r="M13" s="309"/>
      <c r="N13" s="310"/>
      <c r="O13" s="1"/>
      <c r="P13" s="318"/>
      <c r="Q13" s="309"/>
      <c r="R13" s="310"/>
      <c r="S13" s="1"/>
      <c r="T13" s="1"/>
      <c r="U13" s="1"/>
      <c r="V13" s="1"/>
      <c r="W13" s="1"/>
      <c r="X13" s="1"/>
      <c r="Y13" s="1"/>
      <c r="Z13" s="1"/>
    </row>
    <row r="14" spans="1:26" ht="20.5" customHeight="1" x14ac:dyDescent="0.35">
      <c r="A14" s="1"/>
      <c r="B14" s="333" t="s">
        <v>35</v>
      </c>
      <c r="C14" s="333" t="s">
        <v>972</v>
      </c>
      <c r="D14" s="333" t="s">
        <v>973</v>
      </c>
      <c r="E14" s="328" t="s">
        <v>931</v>
      </c>
      <c r="F14" s="334" t="s">
        <v>408</v>
      </c>
      <c r="G14" s="307">
        <v>25</v>
      </c>
      <c r="H14" s="296">
        <v>457895</v>
      </c>
      <c r="I14" s="201"/>
      <c r="J14" s="186">
        <v>18315.8</v>
      </c>
      <c r="K14" s="1"/>
      <c r="L14" s="1"/>
      <c r="M14" s="309"/>
      <c r="N14" s="310"/>
      <c r="O14" s="1"/>
      <c r="P14" s="318"/>
      <c r="Q14" s="309"/>
      <c r="R14" s="310"/>
      <c r="S14" s="1"/>
      <c r="T14" s="1"/>
      <c r="U14" s="1"/>
      <c r="V14" s="1"/>
      <c r="W14" s="1"/>
      <c r="X14" s="1"/>
      <c r="Y14" s="1"/>
      <c r="Z14" s="1"/>
    </row>
    <row r="15" spans="1:26" ht="20.5" customHeight="1" x14ac:dyDescent="0.35">
      <c r="A15" s="1"/>
      <c r="B15" s="333" t="s">
        <v>35</v>
      </c>
      <c r="C15" s="333" t="s">
        <v>974</v>
      </c>
      <c r="D15" s="333" t="s">
        <v>975</v>
      </c>
      <c r="E15" s="328" t="s">
        <v>931</v>
      </c>
      <c r="F15" s="341" t="s">
        <v>955</v>
      </c>
      <c r="G15" s="307">
        <v>25</v>
      </c>
      <c r="H15" s="296">
        <v>457520</v>
      </c>
      <c r="I15" s="201"/>
      <c r="J15" s="186">
        <v>18300.8</v>
      </c>
      <c r="K15" s="1"/>
      <c r="L15" s="1"/>
      <c r="M15" s="309"/>
      <c r="N15" s="310"/>
      <c r="O15" s="1"/>
      <c r="P15" s="318"/>
      <c r="Q15" s="309"/>
      <c r="R15" s="310"/>
      <c r="S15" s="1"/>
      <c r="T15" s="1"/>
      <c r="U15" s="1"/>
      <c r="V15" s="1"/>
      <c r="W15" s="1"/>
      <c r="X15" s="1"/>
      <c r="Y15" s="1"/>
      <c r="Z15" s="1"/>
    </row>
    <row r="16" spans="1:26" ht="20.5" customHeight="1" x14ac:dyDescent="0.35">
      <c r="A16" s="1"/>
      <c r="B16" s="333" t="s">
        <v>35</v>
      </c>
      <c r="C16" s="333" t="s">
        <v>976</v>
      </c>
      <c r="D16" s="333" t="s">
        <v>977</v>
      </c>
      <c r="E16" s="328" t="s">
        <v>931</v>
      </c>
      <c r="F16" s="305" t="s">
        <v>31</v>
      </c>
      <c r="G16" s="307">
        <v>25</v>
      </c>
      <c r="H16" s="296">
        <v>406020</v>
      </c>
      <c r="I16" s="201"/>
      <c r="J16" s="184">
        <v>16240.8</v>
      </c>
      <c r="K16" s="1"/>
      <c r="L16" s="1"/>
      <c r="M16" s="309"/>
      <c r="N16" s="310"/>
      <c r="O16" s="1"/>
      <c r="P16" s="318"/>
      <c r="Q16" s="309"/>
      <c r="R16" s="310"/>
      <c r="S16" s="1"/>
      <c r="T16" s="1"/>
      <c r="U16" s="1"/>
      <c r="V16" s="1"/>
      <c r="W16" s="1"/>
      <c r="X16" s="1"/>
      <c r="Y16" s="1"/>
      <c r="Z16" s="1"/>
    </row>
    <row r="17" spans="1:26" ht="20.5" customHeight="1" x14ac:dyDescent="0.35">
      <c r="A17" s="1"/>
      <c r="B17" s="333" t="s">
        <v>35</v>
      </c>
      <c r="C17" s="333" t="s">
        <v>978</v>
      </c>
      <c r="D17" s="333" t="s">
        <v>979</v>
      </c>
      <c r="E17" s="328" t="s">
        <v>931</v>
      </c>
      <c r="F17" s="305" t="s">
        <v>26</v>
      </c>
      <c r="G17" s="307">
        <v>25</v>
      </c>
      <c r="H17" s="296">
        <v>193770</v>
      </c>
      <c r="I17" s="201"/>
      <c r="J17" s="184">
        <v>7750.8</v>
      </c>
      <c r="K17" s="1"/>
      <c r="L17" s="1"/>
      <c r="M17" s="309"/>
      <c r="N17" s="310"/>
      <c r="O17" s="1"/>
      <c r="P17" s="318"/>
      <c r="Q17" s="309"/>
      <c r="R17" s="310"/>
      <c r="S17" s="1"/>
      <c r="T17" s="1"/>
      <c r="U17" s="1"/>
      <c r="V17" s="1"/>
      <c r="W17" s="1"/>
      <c r="X17" s="1"/>
      <c r="Y17" s="1"/>
      <c r="Z17" s="1"/>
    </row>
    <row r="18" spans="1:26" ht="20.5" customHeight="1" x14ac:dyDescent="0.35">
      <c r="A18" s="1"/>
      <c r="B18" s="333" t="s">
        <v>35</v>
      </c>
      <c r="C18" s="333" t="s">
        <v>980</v>
      </c>
      <c r="D18" s="333" t="s">
        <v>981</v>
      </c>
      <c r="E18" s="328" t="s">
        <v>931</v>
      </c>
      <c r="F18" s="305" t="s">
        <v>26</v>
      </c>
      <c r="G18" s="307">
        <v>25</v>
      </c>
      <c r="H18" s="296">
        <v>193770</v>
      </c>
      <c r="I18" s="201"/>
      <c r="J18" s="184">
        <v>7750.8</v>
      </c>
      <c r="K18" s="1"/>
      <c r="L18" s="1"/>
      <c r="M18" s="309"/>
      <c r="N18" s="310"/>
      <c r="O18" s="1"/>
      <c r="P18" s="318"/>
      <c r="Q18" s="309"/>
      <c r="R18" s="310"/>
      <c r="S18" s="1"/>
      <c r="T18" s="1"/>
      <c r="U18" s="1"/>
      <c r="V18" s="1"/>
      <c r="W18" s="1"/>
      <c r="X18" s="1"/>
      <c r="Y18" s="1"/>
      <c r="Z18" s="1"/>
    </row>
    <row r="19" spans="1:26" ht="20.5" customHeight="1" x14ac:dyDescent="0.35">
      <c r="A19" s="1"/>
      <c r="B19" s="333" t="s">
        <v>35</v>
      </c>
      <c r="C19" s="333" t="s">
        <v>982</v>
      </c>
      <c r="D19" s="333" t="s">
        <v>983</v>
      </c>
      <c r="E19" s="328" t="s">
        <v>931</v>
      </c>
      <c r="F19" s="305" t="s">
        <v>26</v>
      </c>
      <c r="G19" s="307">
        <v>25</v>
      </c>
      <c r="H19" s="296">
        <v>193770</v>
      </c>
      <c r="I19" s="201"/>
      <c r="J19" s="184">
        <v>7750.8</v>
      </c>
      <c r="K19" s="1"/>
      <c r="L19" s="1"/>
      <c r="M19" s="309"/>
      <c r="N19" s="310"/>
      <c r="O19" s="1"/>
      <c r="P19" s="318"/>
      <c r="Q19" s="309"/>
      <c r="R19" s="310"/>
      <c r="S19" s="1"/>
      <c r="T19" s="1"/>
      <c r="U19" s="1"/>
      <c r="V19" s="1"/>
      <c r="W19" s="1"/>
      <c r="X19" s="1"/>
      <c r="Y19" s="1"/>
      <c r="Z19" s="1"/>
    </row>
    <row r="20" spans="1:26" ht="20.5" customHeight="1" x14ac:dyDescent="0.35">
      <c r="A20" s="1"/>
      <c r="B20" s="333" t="s">
        <v>35</v>
      </c>
      <c r="C20" s="333" t="s">
        <v>984</v>
      </c>
      <c r="D20" s="333" t="s">
        <v>985</v>
      </c>
      <c r="E20" s="328" t="s">
        <v>931</v>
      </c>
      <c r="F20" s="305" t="s">
        <v>26</v>
      </c>
      <c r="G20" s="307">
        <v>25</v>
      </c>
      <c r="H20" s="296">
        <v>193770</v>
      </c>
      <c r="I20" s="201"/>
      <c r="J20" s="184">
        <v>7750.8</v>
      </c>
      <c r="K20" s="1"/>
      <c r="L20" s="1"/>
      <c r="M20" s="309"/>
      <c r="N20" s="310"/>
      <c r="O20" s="1"/>
      <c r="P20" s="318"/>
      <c r="Q20" s="309"/>
      <c r="R20" s="310"/>
      <c r="S20" s="1"/>
      <c r="T20" s="1"/>
      <c r="U20" s="1"/>
      <c r="V20" s="1"/>
      <c r="W20" s="1"/>
      <c r="X20" s="1"/>
      <c r="Y20" s="1"/>
      <c r="Z20" s="1"/>
    </row>
    <row r="21" spans="1:26" ht="20.5" customHeight="1" x14ac:dyDescent="0.35">
      <c r="A21" s="1"/>
      <c r="B21" s="333" t="s">
        <v>35</v>
      </c>
      <c r="C21" s="333" t="s">
        <v>986</v>
      </c>
      <c r="D21" s="333" t="s">
        <v>987</v>
      </c>
      <c r="E21" s="328" t="s">
        <v>931</v>
      </c>
      <c r="F21" s="305" t="s">
        <v>26</v>
      </c>
      <c r="G21" s="307">
        <v>25</v>
      </c>
      <c r="H21" s="296">
        <v>193770</v>
      </c>
      <c r="I21" s="201"/>
      <c r="J21" s="184">
        <v>7750.8</v>
      </c>
      <c r="K21" s="1"/>
      <c r="L21" s="1"/>
      <c r="M21" s="309"/>
      <c r="N21" s="310"/>
      <c r="O21" s="1"/>
      <c r="P21" s="318"/>
      <c r="Q21" s="309"/>
      <c r="R21" s="310"/>
      <c r="S21" s="1"/>
      <c r="T21" s="1"/>
      <c r="U21" s="1"/>
      <c r="V21" s="1"/>
      <c r="W21" s="1"/>
      <c r="X21" s="1"/>
      <c r="Y21" s="1"/>
      <c r="Z21" s="1"/>
    </row>
    <row r="22" spans="1:26" ht="20.5" customHeight="1" x14ac:dyDescent="0.35">
      <c r="A22" s="1"/>
      <c r="B22" s="333" t="s">
        <v>35</v>
      </c>
      <c r="C22" s="333" t="s">
        <v>988</v>
      </c>
      <c r="D22" s="333" t="s">
        <v>989</v>
      </c>
      <c r="E22" s="328" t="s">
        <v>931</v>
      </c>
      <c r="F22" s="305" t="s">
        <v>26</v>
      </c>
      <c r="G22" s="307">
        <v>25</v>
      </c>
      <c r="H22" s="296">
        <v>193770</v>
      </c>
      <c r="I22" s="201"/>
      <c r="J22" s="184">
        <v>7750.8</v>
      </c>
      <c r="K22" s="1"/>
      <c r="L22" s="1"/>
      <c r="M22" s="309"/>
      <c r="N22" s="310"/>
      <c r="O22" s="1"/>
      <c r="P22" s="318"/>
      <c r="Q22" s="309"/>
      <c r="R22" s="310"/>
      <c r="S22" s="1"/>
      <c r="T22" s="1"/>
      <c r="U22" s="1"/>
      <c r="V22" s="1"/>
      <c r="W22" s="1"/>
      <c r="X22" s="1"/>
      <c r="Y22" s="1"/>
      <c r="Z22" s="1"/>
    </row>
    <row r="23" spans="1:26" ht="20.5" customHeight="1" x14ac:dyDescent="0.35">
      <c r="A23" s="1"/>
      <c r="B23" s="333" t="s">
        <v>35</v>
      </c>
      <c r="C23" s="333" t="s">
        <v>990</v>
      </c>
      <c r="D23" s="333" t="s">
        <v>991</v>
      </c>
      <c r="E23" s="328" t="s">
        <v>931</v>
      </c>
      <c r="F23" s="305" t="s">
        <v>26</v>
      </c>
      <c r="G23" s="307">
        <v>25</v>
      </c>
      <c r="H23" s="296">
        <v>193770</v>
      </c>
      <c r="I23" s="201"/>
      <c r="J23" s="184">
        <v>7750.8</v>
      </c>
      <c r="K23" s="1"/>
      <c r="L23" s="1"/>
      <c r="M23" s="309"/>
      <c r="N23" s="310"/>
      <c r="O23" s="1"/>
      <c r="P23" s="318"/>
      <c r="Q23" s="309"/>
      <c r="R23" s="310"/>
      <c r="S23" s="1"/>
      <c r="T23" s="1"/>
      <c r="U23" s="1"/>
      <c r="V23" s="1"/>
      <c r="W23" s="1"/>
      <c r="X23" s="1"/>
      <c r="Y23" s="1"/>
      <c r="Z23" s="1"/>
    </row>
    <row r="24" spans="1:26" ht="20.5" customHeight="1" x14ac:dyDescent="0.35">
      <c r="A24" s="1"/>
      <c r="B24" s="333" t="s">
        <v>35</v>
      </c>
      <c r="C24" s="333" t="s">
        <v>992</v>
      </c>
      <c r="D24" s="333" t="s">
        <v>993</v>
      </c>
      <c r="E24" s="328" t="s">
        <v>931</v>
      </c>
      <c r="F24" s="305" t="s">
        <v>25</v>
      </c>
      <c r="G24" s="307">
        <v>25</v>
      </c>
      <c r="H24" s="296">
        <v>533720</v>
      </c>
      <c r="I24" s="201"/>
      <c r="J24" s="186">
        <v>21348.799999999999</v>
      </c>
      <c r="K24" s="1"/>
      <c r="L24" s="1"/>
      <c r="M24" s="309"/>
      <c r="N24" s="310"/>
      <c r="O24" s="1"/>
      <c r="P24" s="318"/>
      <c r="Q24" s="309"/>
      <c r="R24" s="310"/>
      <c r="S24" s="1"/>
      <c r="T24" s="1"/>
      <c r="U24" s="1"/>
      <c r="V24" s="1"/>
      <c r="W24" s="1"/>
      <c r="X24" s="1"/>
      <c r="Y24" s="1"/>
      <c r="Z24" s="1"/>
    </row>
    <row r="25" spans="1:26" ht="20.5" customHeight="1" x14ac:dyDescent="0.35">
      <c r="A25" s="1"/>
      <c r="B25" s="333" t="s">
        <v>35</v>
      </c>
      <c r="C25" s="333" t="s">
        <v>994</v>
      </c>
      <c r="D25" s="333" t="s">
        <v>995</v>
      </c>
      <c r="E25" s="328" t="s">
        <v>931</v>
      </c>
      <c r="F25" s="305" t="s">
        <v>25</v>
      </c>
      <c r="G25" s="307">
        <v>25</v>
      </c>
      <c r="H25" s="296">
        <v>533720</v>
      </c>
      <c r="I25" s="201"/>
      <c r="J25" s="186">
        <v>21348.799999999999</v>
      </c>
      <c r="K25" s="1"/>
      <c r="L25" s="1"/>
      <c r="M25" s="309"/>
      <c r="N25" s="310"/>
      <c r="O25" s="1"/>
      <c r="P25" s="318"/>
      <c r="Q25" s="309"/>
      <c r="R25" s="310"/>
      <c r="S25" s="1"/>
      <c r="T25" s="1"/>
      <c r="U25" s="1"/>
      <c r="V25" s="1"/>
      <c r="W25" s="1"/>
      <c r="X25" s="1"/>
      <c r="Y25" s="1"/>
      <c r="Z25" s="1"/>
    </row>
    <row r="26" spans="1:26" ht="20.5" customHeight="1" x14ac:dyDescent="0.35">
      <c r="A26" s="1"/>
      <c r="B26" s="333" t="s">
        <v>35</v>
      </c>
      <c r="C26" s="333" t="s">
        <v>996</v>
      </c>
      <c r="D26" s="333" t="s">
        <v>997</v>
      </c>
      <c r="E26" s="328" t="s">
        <v>931</v>
      </c>
      <c r="F26" s="305" t="s">
        <v>25</v>
      </c>
      <c r="G26" s="307">
        <v>25</v>
      </c>
      <c r="H26" s="296">
        <v>533720</v>
      </c>
      <c r="I26" s="201"/>
      <c r="J26" s="186">
        <v>21348.799999999999</v>
      </c>
      <c r="K26" s="1"/>
      <c r="L26" s="1"/>
      <c r="M26" s="309"/>
      <c r="N26" s="310"/>
      <c r="O26" s="1"/>
      <c r="P26" s="318"/>
      <c r="Q26" s="309"/>
      <c r="R26" s="310"/>
      <c r="S26" s="1"/>
      <c r="T26" s="1"/>
      <c r="U26" s="1"/>
      <c r="V26" s="1"/>
      <c r="W26" s="1"/>
      <c r="X26" s="1"/>
      <c r="Y26" s="1"/>
      <c r="Z26" s="1"/>
    </row>
    <row r="27" spans="1:26" ht="20.5" customHeight="1" x14ac:dyDescent="0.35">
      <c r="A27" s="1"/>
      <c r="B27" s="333" t="s">
        <v>35</v>
      </c>
      <c r="C27" s="333" t="s">
        <v>998</v>
      </c>
      <c r="D27" s="333" t="s">
        <v>999</v>
      </c>
      <c r="E27" s="328" t="s">
        <v>931</v>
      </c>
      <c r="F27" s="305" t="s">
        <v>25</v>
      </c>
      <c r="G27" s="307">
        <v>25</v>
      </c>
      <c r="H27" s="296">
        <v>533720</v>
      </c>
      <c r="I27" s="201"/>
      <c r="J27" s="186">
        <v>21348.799999999999</v>
      </c>
      <c r="K27" s="1"/>
      <c r="L27" s="1"/>
      <c r="M27" s="309"/>
      <c r="N27" s="310"/>
      <c r="O27" s="1"/>
      <c r="P27" s="318"/>
      <c r="Q27" s="309"/>
      <c r="R27" s="310"/>
      <c r="S27" s="1"/>
      <c r="T27" s="1"/>
      <c r="U27" s="1"/>
      <c r="V27" s="1"/>
      <c r="W27" s="1"/>
      <c r="X27" s="1"/>
      <c r="Y27" s="1"/>
      <c r="Z27" s="1"/>
    </row>
    <row r="28" spans="1:26" ht="20.5" customHeight="1" x14ac:dyDescent="0.35">
      <c r="A28" s="1"/>
      <c r="B28" s="333" t="s">
        <v>35</v>
      </c>
      <c r="C28" s="333" t="s">
        <v>1000</v>
      </c>
      <c r="D28" s="333" t="s">
        <v>1001</v>
      </c>
      <c r="E28" s="328" t="s">
        <v>931</v>
      </c>
      <c r="F28" s="330" t="s">
        <v>944</v>
      </c>
      <c r="G28" s="307">
        <v>25</v>
      </c>
      <c r="H28" s="296">
        <v>287895</v>
      </c>
      <c r="I28" s="201"/>
      <c r="J28" s="186">
        <v>11515.8</v>
      </c>
      <c r="K28" s="1"/>
      <c r="L28" s="1"/>
      <c r="M28" s="309"/>
      <c r="N28" s="310"/>
      <c r="O28" s="1"/>
      <c r="P28" s="318"/>
      <c r="Q28" s="309"/>
      <c r="R28" s="310"/>
      <c r="S28" s="1"/>
      <c r="T28" s="1"/>
      <c r="U28" s="1"/>
      <c r="V28" s="1"/>
      <c r="W28" s="1"/>
      <c r="X28" s="1"/>
      <c r="Y28" s="1"/>
      <c r="Z28" s="1"/>
    </row>
    <row r="29" spans="1:26" ht="20.5" customHeight="1" x14ac:dyDescent="0.35">
      <c r="A29" s="1"/>
      <c r="B29" s="333" t="s">
        <v>35</v>
      </c>
      <c r="C29" s="333" t="s">
        <v>1002</v>
      </c>
      <c r="D29" s="333" t="s">
        <v>1003</v>
      </c>
      <c r="E29" s="328" t="s">
        <v>931</v>
      </c>
      <c r="F29" s="330" t="s">
        <v>944</v>
      </c>
      <c r="G29" s="307">
        <v>25</v>
      </c>
      <c r="H29" s="296">
        <v>287895</v>
      </c>
      <c r="I29" s="201"/>
      <c r="J29" s="186">
        <v>11515.8</v>
      </c>
      <c r="K29" s="1"/>
      <c r="L29" s="1"/>
      <c r="M29" s="309"/>
      <c r="N29" s="310"/>
      <c r="O29" s="1"/>
      <c r="P29" s="318"/>
      <c r="Q29" s="309"/>
      <c r="R29" s="310"/>
      <c r="S29" s="1"/>
      <c r="T29" s="1"/>
      <c r="U29" s="1"/>
      <c r="V29" s="1"/>
      <c r="W29" s="1"/>
      <c r="X29" s="1"/>
      <c r="Y29" s="1"/>
      <c r="Z29" s="1"/>
    </row>
    <row r="30" spans="1:26" ht="20.5" customHeight="1" x14ac:dyDescent="0.35">
      <c r="A30" s="1"/>
      <c r="B30" s="333" t="s">
        <v>35</v>
      </c>
      <c r="C30" s="333" t="s">
        <v>1004</v>
      </c>
      <c r="D30" s="333" t="s">
        <v>1005</v>
      </c>
      <c r="E30" s="328" t="s">
        <v>931</v>
      </c>
      <c r="F30" s="330" t="s">
        <v>944</v>
      </c>
      <c r="G30" s="307">
        <v>25</v>
      </c>
      <c r="H30" s="296">
        <v>287895</v>
      </c>
      <c r="I30" s="201"/>
      <c r="J30" s="186">
        <v>11515.8</v>
      </c>
      <c r="K30" s="1"/>
      <c r="L30" s="1"/>
      <c r="M30" s="309"/>
      <c r="N30" s="310"/>
      <c r="O30" s="1"/>
      <c r="P30" s="318"/>
      <c r="Q30" s="309"/>
      <c r="R30" s="310"/>
      <c r="S30" s="1"/>
      <c r="T30" s="1"/>
      <c r="U30" s="1"/>
      <c r="V30" s="1"/>
      <c r="W30" s="1"/>
      <c r="X30" s="1"/>
      <c r="Y30" s="1"/>
      <c r="Z30" s="1"/>
    </row>
    <row r="31" spans="1:26" ht="20.5" customHeight="1" x14ac:dyDescent="0.35">
      <c r="A31" s="1"/>
      <c r="B31" s="333" t="s">
        <v>35</v>
      </c>
      <c r="C31" s="333" t="s">
        <v>1006</v>
      </c>
      <c r="D31" s="333" t="s">
        <v>1007</v>
      </c>
      <c r="E31" s="328" t="s">
        <v>931</v>
      </c>
      <c r="F31" s="330" t="s">
        <v>580</v>
      </c>
      <c r="G31" s="307">
        <v>25</v>
      </c>
      <c r="H31" s="296">
        <v>296770</v>
      </c>
      <c r="I31" s="201"/>
      <c r="J31" s="186">
        <v>11870.8</v>
      </c>
      <c r="K31" s="1"/>
      <c r="L31" s="1"/>
      <c r="M31" s="309"/>
      <c r="N31" s="310"/>
      <c r="O31" s="1"/>
      <c r="P31" s="318"/>
      <c r="Q31" s="309"/>
      <c r="R31" s="310"/>
      <c r="S31" s="1"/>
      <c r="T31" s="1"/>
      <c r="U31" s="1"/>
      <c r="V31" s="1"/>
      <c r="W31" s="1"/>
      <c r="X31" s="1"/>
      <c r="Y31" s="1"/>
      <c r="Z31" s="1"/>
    </row>
    <row r="32" spans="1:26" ht="20.5" customHeight="1" x14ac:dyDescent="0.35">
      <c r="A32" s="1"/>
      <c r="B32" s="333" t="s">
        <v>35</v>
      </c>
      <c r="C32" s="333" t="s">
        <v>1008</v>
      </c>
      <c r="D32" s="333" t="s">
        <v>1009</v>
      </c>
      <c r="E32" s="328" t="s">
        <v>931</v>
      </c>
      <c r="F32" s="330" t="s">
        <v>580</v>
      </c>
      <c r="G32" s="307">
        <v>25</v>
      </c>
      <c r="H32" s="296">
        <v>296770</v>
      </c>
      <c r="I32" s="201"/>
      <c r="J32" s="186">
        <v>11870.8</v>
      </c>
      <c r="K32" s="1"/>
      <c r="L32" s="1"/>
      <c r="M32" s="309"/>
      <c r="N32" s="310"/>
      <c r="O32" s="1"/>
      <c r="P32" s="318"/>
      <c r="Q32" s="309"/>
      <c r="R32" s="310"/>
      <c r="S32" s="1"/>
      <c r="T32" s="1"/>
      <c r="U32" s="1"/>
      <c r="V32" s="1"/>
      <c r="W32" s="1"/>
      <c r="X32" s="1"/>
      <c r="Y32" s="1"/>
      <c r="Z32" s="1"/>
    </row>
    <row r="33" spans="1:26" ht="20.5" customHeight="1" x14ac:dyDescent="0.35">
      <c r="A33" s="1"/>
      <c r="B33" s="333" t="s">
        <v>35</v>
      </c>
      <c r="C33" s="333" t="s">
        <v>1010</v>
      </c>
      <c r="D33" s="333" t="s">
        <v>1011</v>
      </c>
      <c r="E33" s="328" t="s">
        <v>931</v>
      </c>
      <c r="F33" s="331" t="s">
        <v>429</v>
      </c>
      <c r="G33" s="307">
        <v>20</v>
      </c>
      <c r="H33" s="296">
        <v>288316</v>
      </c>
      <c r="I33" s="201"/>
      <c r="J33" s="186">
        <v>14415.8</v>
      </c>
      <c r="K33" s="1"/>
      <c r="L33" s="1"/>
      <c r="M33" s="309"/>
      <c r="N33" s="310"/>
      <c r="O33" s="1"/>
      <c r="P33" s="318"/>
      <c r="Q33" s="309"/>
      <c r="R33" s="310"/>
      <c r="S33" s="1"/>
      <c r="T33" s="1"/>
      <c r="U33" s="1"/>
      <c r="V33" s="1"/>
      <c r="W33" s="1"/>
      <c r="X33" s="1"/>
      <c r="Y33" s="1"/>
      <c r="Z33" s="1"/>
    </row>
    <row r="34" spans="1:26" ht="20.5" customHeight="1" x14ac:dyDescent="0.35">
      <c r="A34" s="1"/>
      <c r="B34" s="333" t="s">
        <v>35</v>
      </c>
      <c r="C34" s="333" t="s">
        <v>1012</v>
      </c>
      <c r="D34" s="333" t="s">
        <v>1013</v>
      </c>
      <c r="E34" s="328" t="s">
        <v>931</v>
      </c>
      <c r="F34" s="328" t="s">
        <v>29</v>
      </c>
      <c r="G34" s="345">
        <v>20</v>
      </c>
      <c r="H34" s="296">
        <v>687636</v>
      </c>
      <c r="I34" s="201"/>
      <c r="J34" s="186">
        <v>34381.800000000003</v>
      </c>
      <c r="K34" s="1"/>
      <c r="L34" s="1"/>
      <c r="M34" s="309"/>
      <c r="N34" s="310"/>
      <c r="O34" s="1"/>
      <c r="P34" s="318"/>
      <c r="Q34" s="309"/>
      <c r="R34" s="310"/>
      <c r="S34" s="1"/>
      <c r="T34" s="1"/>
      <c r="U34" s="1"/>
      <c r="V34" s="1"/>
      <c r="W34" s="1"/>
      <c r="X34" s="1"/>
      <c r="Y34" s="1"/>
      <c r="Z34" s="1"/>
    </row>
    <row r="35" spans="1:26" ht="20.5" customHeight="1" x14ac:dyDescent="0.35">
      <c r="A35" s="1"/>
      <c r="B35" s="333" t="s">
        <v>35</v>
      </c>
      <c r="C35" s="333" t="s">
        <v>1014</v>
      </c>
      <c r="D35" s="333" t="s">
        <v>1015</v>
      </c>
      <c r="E35" s="319" t="s">
        <v>33</v>
      </c>
      <c r="F35" s="305" t="s">
        <v>26</v>
      </c>
      <c r="G35" s="307">
        <v>25</v>
      </c>
      <c r="H35" s="296">
        <v>193770</v>
      </c>
      <c r="I35" s="201"/>
      <c r="J35" s="184">
        <v>7750.8</v>
      </c>
      <c r="K35" s="1"/>
      <c r="L35" s="1"/>
      <c r="M35" s="309"/>
      <c r="N35" s="310"/>
      <c r="O35" s="1"/>
      <c r="P35" s="318"/>
      <c r="Q35" s="309"/>
      <c r="R35" s="310"/>
      <c r="S35" s="1"/>
      <c r="T35" s="1"/>
      <c r="U35" s="1"/>
      <c r="V35" s="1"/>
      <c r="W35" s="1"/>
      <c r="X35" s="1"/>
      <c r="Y35" s="1"/>
      <c r="Z35" s="1"/>
    </row>
    <row r="36" spans="1:26" ht="20.5" customHeight="1" x14ac:dyDescent="0.35">
      <c r="A36" s="1"/>
      <c r="B36" s="333" t="s">
        <v>35</v>
      </c>
      <c r="C36" s="333" t="s">
        <v>1016</v>
      </c>
      <c r="D36" s="333" t="s">
        <v>1017</v>
      </c>
      <c r="E36" s="319" t="s">
        <v>33</v>
      </c>
      <c r="F36" s="305" t="s">
        <v>26</v>
      </c>
      <c r="G36" s="307">
        <v>25</v>
      </c>
      <c r="H36" s="296">
        <v>193770</v>
      </c>
      <c r="I36" s="201"/>
      <c r="J36" s="184">
        <v>7750.8</v>
      </c>
      <c r="K36" s="1"/>
      <c r="L36" s="1"/>
      <c r="M36" s="309"/>
      <c r="N36" s="310"/>
      <c r="O36" s="1"/>
      <c r="P36" s="318"/>
      <c r="Q36" s="309"/>
      <c r="R36" s="310"/>
      <c r="S36" s="1"/>
      <c r="T36" s="1"/>
      <c r="U36" s="1"/>
      <c r="V36" s="1"/>
      <c r="W36" s="1"/>
      <c r="X36" s="1"/>
      <c r="Y36" s="1"/>
      <c r="Z36" s="1"/>
    </row>
    <row r="37" spans="1:26" ht="20.5" customHeight="1" x14ac:dyDescent="0.35">
      <c r="A37" s="1"/>
      <c r="B37" s="333" t="s">
        <v>35</v>
      </c>
      <c r="C37" s="333" t="s">
        <v>1018</v>
      </c>
      <c r="D37" s="333" t="s">
        <v>1019</v>
      </c>
      <c r="E37" s="319" t="s">
        <v>33</v>
      </c>
      <c r="F37" s="305" t="s">
        <v>26</v>
      </c>
      <c r="G37" s="307">
        <v>25</v>
      </c>
      <c r="H37" s="296">
        <v>193770</v>
      </c>
      <c r="I37" s="201"/>
      <c r="J37" s="184">
        <v>7750.8</v>
      </c>
      <c r="K37" s="1"/>
      <c r="L37" s="1"/>
      <c r="M37" s="309"/>
      <c r="N37" s="310"/>
      <c r="O37" s="1"/>
      <c r="P37" s="318"/>
      <c r="Q37" s="309"/>
      <c r="R37" s="310"/>
      <c r="S37" s="1"/>
      <c r="T37" s="1"/>
      <c r="U37" s="1"/>
      <c r="V37" s="1"/>
      <c r="W37" s="1"/>
      <c r="X37" s="1"/>
      <c r="Y37" s="1"/>
      <c r="Z37" s="1"/>
    </row>
    <row r="38" spans="1:26" ht="20.5" customHeight="1" x14ac:dyDescent="0.35">
      <c r="A38" s="1"/>
      <c r="B38" s="333" t="s">
        <v>35</v>
      </c>
      <c r="C38" s="333" t="s">
        <v>1020</v>
      </c>
      <c r="D38" s="333" t="s">
        <v>1021</v>
      </c>
      <c r="E38" s="319" t="s">
        <v>33</v>
      </c>
      <c r="F38" s="305" t="s">
        <v>26</v>
      </c>
      <c r="G38" s="307">
        <v>25</v>
      </c>
      <c r="H38" s="296">
        <v>193770</v>
      </c>
      <c r="I38" s="201"/>
      <c r="J38" s="184">
        <v>7750.8</v>
      </c>
      <c r="K38" s="1"/>
      <c r="L38" s="1"/>
      <c r="M38" s="309"/>
      <c r="N38" s="310"/>
      <c r="O38" s="1"/>
      <c r="P38" s="318"/>
      <c r="Q38" s="309"/>
      <c r="R38" s="310"/>
      <c r="S38" s="1"/>
      <c r="T38" s="1"/>
      <c r="U38" s="1"/>
      <c r="V38" s="1"/>
      <c r="W38" s="1"/>
      <c r="X38" s="1"/>
      <c r="Y38" s="1"/>
      <c r="Z38" s="1"/>
    </row>
    <row r="39" spans="1:26" ht="20.5" customHeight="1" x14ac:dyDescent="0.35">
      <c r="A39" s="1"/>
      <c r="B39" s="333" t="s">
        <v>35</v>
      </c>
      <c r="C39" s="333" t="s">
        <v>1022</v>
      </c>
      <c r="D39" s="333" t="s">
        <v>1023</v>
      </c>
      <c r="E39" s="319" t="s">
        <v>33</v>
      </c>
      <c r="F39" s="305" t="s">
        <v>26</v>
      </c>
      <c r="G39" s="307">
        <v>25</v>
      </c>
      <c r="H39" s="296">
        <v>193770</v>
      </c>
      <c r="I39" s="201"/>
      <c r="J39" s="184">
        <v>7750.8</v>
      </c>
      <c r="K39" s="1"/>
      <c r="L39" s="1"/>
      <c r="M39" s="309"/>
      <c r="N39" s="310"/>
      <c r="O39" s="1"/>
      <c r="P39" s="318"/>
      <c r="Q39" s="309"/>
      <c r="R39" s="310"/>
      <c r="S39" s="1"/>
      <c r="T39" s="1"/>
      <c r="U39" s="1"/>
      <c r="V39" s="1"/>
      <c r="W39" s="1"/>
      <c r="X39" s="1"/>
      <c r="Y39" s="1"/>
      <c r="Z39" s="1"/>
    </row>
    <row r="40" spans="1:26" ht="20.5" customHeight="1" x14ac:dyDescent="0.35">
      <c r="A40" s="1"/>
      <c r="B40" s="333" t="s">
        <v>35</v>
      </c>
      <c r="C40" s="333" t="s">
        <v>1024</v>
      </c>
      <c r="D40" s="333" t="s">
        <v>1025</v>
      </c>
      <c r="E40" s="319" t="s">
        <v>33</v>
      </c>
      <c r="F40" s="336" t="s">
        <v>154</v>
      </c>
      <c r="G40" s="307">
        <v>25</v>
      </c>
      <c r="H40" s="296">
        <v>612870</v>
      </c>
      <c r="I40" s="201"/>
      <c r="J40" s="186">
        <v>24514.799999999999</v>
      </c>
      <c r="K40" s="1"/>
      <c r="L40" s="1"/>
      <c r="M40" s="309"/>
      <c r="N40" s="310"/>
      <c r="O40" s="1"/>
      <c r="P40" s="318"/>
      <c r="Q40" s="309"/>
      <c r="R40" s="310"/>
      <c r="S40" s="1"/>
      <c r="T40" s="1"/>
      <c r="U40" s="1"/>
      <c r="V40" s="1"/>
      <c r="W40" s="1"/>
      <c r="X40" s="1"/>
      <c r="Y40" s="1"/>
      <c r="Z40" s="1"/>
    </row>
    <row r="41" spans="1:26" ht="20.5" customHeight="1" x14ac:dyDescent="0.35">
      <c r="A41" s="1"/>
      <c r="B41" s="333" t="s">
        <v>35</v>
      </c>
      <c r="C41" s="333" t="s">
        <v>1026</v>
      </c>
      <c r="D41" s="333" t="s">
        <v>1027</v>
      </c>
      <c r="E41" s="319" t="s">
        <v>33</v>
      </c>
      <c r="F41" s="336" t="s">
        <v>154</v>
      </c>
      <c r="G41" s="307">
        <v>25</v>
      </c>
      <c r="H41" s="296">
        <v>612870</v>
      </c>
      <c r="I41" s="201"/>
      <c r="J41" s="186">
        <v>24514.799999999999</v>
      </c>
      <c r="K41" s="1"/>
      <c r="L41" s="1"/>
      <c r="M41" s="309"/>
      <c r="N41" s="310"/>
      <c r="O41" s="1"/>
      <c r="P41" s="318"/>
      <c r="Q41" s="309"/>
      <c r="R41" s="310"/>
      <c r="S41" s="1"/>
      <c r="T41" s="1"/>
      <c r="U41" s="1"/>
      <c r="V41" s="1"/>
      <c r="W41" s="1"/>
      <c r="X41" s="1"/>
      <c r="Y41" s="1"/>
      <c r="Z41" s="1"/>
    </row>
    <row r="42" spans="1:26" ht="20.5" customHeight="1" x14ac:dyDescent="0.35">
      <c r="A42" s="1"/>
      <c r="B42" s="333" t="s">
        <v>35</v>
      </c>
      <c r="C42" s="333" t="s">
        <v>1028</v>
      </c>
      <c r="D42" s="333" t="s">
        <v>1029</v>
      </c>
      <c r="E42" s="319" t="s">
        <v>33</v>
      </c>
      <c r="F42" s="305" t="s">
        <v>31</v>
      </c>
      <c r="G42" s="307">
        <v>25</v>
      </c>
      <c r="H42" s="296">
        <v>406020</v>
      </c>
      <c r="I42" s="201"/>
      <c r="J42" s="184">
        <v>16240.8</v>
      </c>
      <c r="K42" s="1"/>
      <c r="L42" s="1"/>
      <c r="M42" s="309"/>
      <c r="N42" s="310"/>
      <c r="O42" s="1"/>
      <c r="P42" s="318"/>
      <c r="Q42" s="309"/>
      <c r="R42" s="310"/>
      <c r="S42" s="1"/>
      <c r="T42" s="1"/>
      <c r="U42" s="1"/>
      <c r="V42" s="1"/>
      <c r="W42" s="1"/>
      <c r="X42" s="1"/>
      <c r="Y42" s="1"/>
      <c r="Z42" s="1"/>
    </row>
    <row r="43" spans="1:26" ht="20.5" customHeight="1" x14ac:dyDescent="0.35">
      <c r="A43" s="1"/>
      <c r="B43" s="333" t="s">
        <v>35</v>
      </c>
      <c r="C43" s="333" t="s">
        <v>1030</v>
      </c>
      <c r="D43" s="333" t="s">
        <v>1031</v>
      </c>
      <c r="E43" s="319" t="s">
        <v>33</v>
      </c>
      <c r="F43" s="305" t="s">
        <v>31</v>
      </c>
      <c r="G43" s="307">
        <v>25</v>
      </c>
      <c r="H43" s="296">
        <v>406020</v>
      </c>
      <c r="I43" s="201"/>
      <c r="J43" s="184">
        <v>16240.8</v>
      </c>
      <c r="K43" s="1"/>
      <c r="L43" s="1"/>
      <c r="M43" s="309"/>
      <c r="N43" s="310"/>
      <c r="O43" s="1"/>
      <c r="P43" s="318"/>
      <c r="Q43" s="309"/>
      <c r="R43" s="310"/>
      <c r="S43" s="1"/>
      <c r="T43" s="1"/>
      <c r="U43" s="1"/>
      <c r="V43" s="1"/>
      <c r="W43" s="1"/>
      <c r="X43" s="1"/>
      <c r="Y43" s="1"/>
      <c r="Z43" s="1"/>
    </row>
    <row r="44" spans="1:26" ht="20.5" customHeight="1" x14ac:dyDescent="0.35">
      <c r="A44" s="1"/>
      <c r="B44" s="333" t="s">
        <v>35</v>
      </c>
      <c r="C44" s="333" t="s">
        <v>1032</v>
      </c>
      <c r="D44" s="333" t="s">
        <v>1033</v>
      </c>
      <c r="E44" s="319" t="s">
        <v>33</v>
      </c>
      <c r="F44" s="305" t="s">
        <v>31</v>
      </c>
      <c r="G44" s="307">
        <v>25</v>
      </c>
      <c r="H44" s="296">
        <v>406020</v>
      </c>
      <c r="I44" s="201"/>
      <c r="J44" s="184">
        <v>16240.8</v>
      </c>
      <c r="K44" s="1"/>
      <c r="L44" s="1"/>
      <c r="M44" s="309"/>
      <c r="N44" s="310"/>
      <c r="O44" s="1"/>
      <c r="P44" s="318"/>
      <c r="Q44" s="309"/>
      <c r="R44" s="310"/>
      <c r="S44" s="1"/>
      <c r="T44" s="1"/>
      <c r="U44" s="1"/>
      <c r="V44" s="1"/>
      <c r="W44" s="1"/>
      <c r="X44" s="1"/>
      <c r="Y44" s="1"/>
      <c r="Z44" s="1"/>
    </row>
    <row r="45" spans="1:26" ht="20.5" customHeight="1" x14ac:dyDescent="0.35">
      <c r="A45" s="1"/>
      <c r="B45" s="333" t="s">
        <v>35</v>
      </c>
      <c r="C45" s="333" t="s">
        <v>1034</v>
      </c>
      <c r="D45" s="333" t="s">
        <v>1035</v>
      </c>
      <c r="E45" s="319" t="s">
        <v>33</v>
      </c>
      <c r="F45" s="305" t="s">
        <v>31</v>
      </c>
      <c r="G45" s="320">
        <v>25</v>
      </c>
      <c r="H45" s="296">
        <v>406020</v>
      </c>
      <c r="I45" s="201"/>
      <c r="J45" s="184">
        <v>16240.8</v>
      </c>
      <c r="K45" s="1"/>
      <c r="L45" s="1"/>
      <c r="M45" s="309"/>
      <c r="N45" s="310"/>
      <c r="O45" s="1"/>
      <c r="P45" s="318"/>
      <c r="Q45" s="309"/>
      <c r="R45" s="310"/>
      <c r="S45" s="1"/>
      <c r="T45" s="1"/>
      <c r="U45" s="1"/>
      <c r="V45" s="1"/>
      <c r="W45" s="1"/>
      <c r="X45" s="1"/>
      <c r="Y45" s="1"/>
      <c r="Z45" s="1"/>
    </row>
    <row r="46" spans="1:26" ht="20.5" customHeight="1" x14ac:dyDescent="0.35">
      <c r="A46" s="1"/>
      <c r="B46" s="333" t="s">
        <v>35</v>
      </c>
      <c r="C46" s="333" t="s">
        <v>1036</v>
      </c>
      <c r="D46" s="333" t="s">
        <v>1037</v>
      </c>
      <c r="E46" s="319" t="s">
        <v>33</v>
      </c>
      <c r="F46" s="305" t="s">
        <v>31</v>
      </c>
      <c r="G46" s="307">
        <v>25</v>
      </c>
      <c r="H46" s="296">
        <v>406020</v>
      </c>
      <c r="I46" s="201"/>
      <c r="J46" s="184">
        <v>16240.8</v>
      </c>
      <c r="K46" s="1"/>
      <c r="L46" s="1"/>
      <c r="M46" s="309"/>
      <c r="N46" s="310"/>
      <c r="O46" s="1"/>
      <c r="P46" s="318"/>
      <c r="Q46" s="309"/>
      <c r="R46" s="310"/>
      <c r="S46" s="1"/>
      <c r="T46" s="1"/>
      <c r="U46" s="1"/>
      <c r="V46" s="1"/>
      <c r="W46" s="1"/>
      <c r="X46" s="1"/>
      <c r="Y46" s="1"/>
      <c r="Z46" s="1"/>
    </row>
    <row r="47" spans="1:26" ht="20.5" customHeight="1" x14ac:dyDescent="0.35">
      <c r="A47" s="1"/>
      <c r="B47" s="333" t="s">
        <v>35</v>
      </c>
      <c r="C47" s="333" t="s">
        <v>1038</v>
      </c>
      <c r="D47" s="333" t="s">
        <v>1039</v>
      </c>
      <c r="E47" s="319" t="s">
        <v>33</v>
      </c>
      <c r="F47" s="305" t="s">
        <v>31</v>
      </c>
      <c r="G47" s="307">
        <v>25</v>
      </c>
      <c r="H47" s="296">
        <v>406020</v>
      </c>
      <c r="I47" s="201"/>
      <c r="J47" s="184">
        <v>16240.8</v>
      </c>
      <c r="K47" s="1"/>
      <c r="L47" s="1"/>
      <c r="M47" s="309"/>
      <c r="N47" s="310"/>
      <c r="O47" s="1"/>
      <c r="P47" s="318"/>
      <c r="Q47" s="309"/>
      <c r="R47" s="310"/>
      <c r="S47" s="1"/>
      <c r="T47" s="1"/>
      <c r="U47" s="1"/>
      <c r="V47" s="1"/>
      <c r="W47" s="1"/>
      <c r="X47" s="1"/>
      <c r="Y47" s="1"/>
      <c r="Z47" s="1"/>
    </row>
    <row r="48" spans="1:26" ht="20.5" customHeight="1" x14ac:dyDescent="0.35">
      <c r="A48" s="1"/>
      <c r="B48" s="333" t="s">
        <v>35</v>
      </c>
      <c r="C48" s="333" t="s">
        <v>1040</v>
      </c>
      <c r="D48" s="333" t="s">
        <v>1041</v>
      </c>
      <c r="E48" s="319" t="s">
        <v>33</v>
      </c>
      <c r="F48" s="305" t="s">
        <v>485</v>
      </c>
      <c r="G48" s="307">
        <v>25</v>
      </c>
      <c r="H48" s="296">
        <v>420020</v>
      </c>
      <c r="I48" s="201"/>
      <c r="J48" s="153">
        <v>16800.8</v>
      </c>
      <c r="K48" s="1"/>
      <c r="L48" s="1"/>
      <c r="M48" s="309"/>
      <c r="N48" s="310"/>
      <c r="O48" s="1"/>
      <c r="P48" s="318"/>
      <c r="Q48" s="309"/>
      <c r="R48" s="310"/>
      <c r="S48" s="1"/>
      <c r="T48" s="1"/>
      <c r="U48" s="1"/>
      <c r="V48" s="1"/>
      <c r="W48" s="1"/>
      <c r="X48" s="1"/>
      <c r="Y48" s="1"/>
      <c r="Z48" s="1"/>
    </row>
    <row r="49" spans="1:26" ht="20.5" customHeight="1" x14ac:dyDescent="0.35">
      <c r="A49" s="1"/>
      <c r="B49" s="333" t="s">
        <v>35</v>
      </c>
      <c r="C49" s="333" t="s">
        <v>1042</v>
      </c>
      <c r="D49" s="333" t="s">
        <v>1043</v>
      </c>
      <c r="E49" s="319" t="s">
        <v>33</v>
      </c>
      <c r="F49" s="305" t="s">
        <v>485</v>
      </c>
      <c r="G49" s="307">
        <v>25</v>
      </c>
      <c r="H49" s="296">
        <v>420020</v>
      </c>
      <c r="I49" s="201"/>
      <c r="J49" s="153">
        <v>16800.8</v>
      </c>
      <c r="K49" s="1"/>
      <c r="L49" s="1"/>
      <c r="M49" s="309"/>
      <c r="N49" s="310"/>
      <c r="O49" s="1"/>
      <c r="P49" s="318"/>
      <c r="Q49" s="309"/>
      <c r="R49" s="310"/>
      <c r="S49" s="1"/>
      <c r="T49" s="1"/>
      <c r="U49" s="1"/>
      <c r="V49" s="1"/>
      <c r="W49" s="1"/>
      <c r="X49" s="1"/>
      <c r="Y49" s="1"/>
      <c r="Z49" s="1"/>
    </row>
    <row r="50" spans="1:26" ht="20.5" customHeight="1" x14ac:dyDescent="0.35">
      <c r="A50" s="1"/>
      <c r="B50" s="333" t="s">
        <v>35</v>
      </c>
      <c r="C50" s="333" t="s">
        <v>1044</v>
      </c>
      <c r="D50" s="333" t="s">
        <v>1045</v>
      </c>
      <c r="E50" s="319" t="s">
        <v>33</v>
      </c>
      <c r="F50" s="305" t="s">
        <v>25</v>
      </c>
      <c r="G50" s="307">
        <v>25</v>
      </c>
      <c r="H50" s="296">
        <v>533720</v>
      </c>
      <c r="I50" s="201"/>
      <c r="J50" s="186">
        <v>21348.799999999999</v>
      </c>
      <c r="K50" s="1"/>
      <c r="L50" s="1"/>
      <c r="M50" s="309"/>
      <c r="N50" s="310"/>
      <c r="O50" s="1"/>
      <c r="P50" s="318"/>
      <c r="Q50" s="309"/>
      <c r="R50" s="310"/>
      <c r="S50" s="1"/>
      <c r="T50" s="1"/>
      <c r="U50" s="1"/>
      <c r="V50" s="1"/>
      <c r="W50" s="1"/>
      <c r="X50" s="1"/>
      <c r="Y50" s="1"/>
      <c r="Z50" s="1"/>
    </row>
    <row r="51" spans="1:26" ht="20.5" customHeight="1" x14ac:dyDescent="0.35">
      <c r="A51" s="1"/>
      <c r="B51" s="333" t="s">
        <v>35</v>
      </c>
      <c r="C51" s="333" t="s">
        <v>1046</v>
      </c>
      <c r="D51" s="333" t="s">
        <v>1047</v>
      </c>
      <c r="E51" s="319" t="s">
        <v>33</v>
      </c>
      <c r="F51" s="305" t="s">
        <v>25</v>
      </c>
      <c r="G51" s="307">
        <v>25</v>
      </c>
      <c r="H51" s="296">
        <v>533720</v>
      </c>
      <c r="I51" s="201"/>
      <c r="J51" s="186">
        <v>21348.799999999999</v>
      </c>
      <c r="K51" s="1"/>
      <c r="L51" s="1"/>
      <c r="M51" s="309"/>
      <c r="N51" s="310"/>
      <c r="O51" s="1"/>
      <c r="P51" s="318"/>
      <c r="Q51" s="309"/>
      <c r="R51" s="310"/>
      <c r="S51" s="1"/>
      <c r="T51" s="1"/>
      <c r="U51" s="1"/>
      <c r="V51" s="1"/>
      <c r="W51" s="1"/>
      <c r="X51" s="1"/>
      <c r="Y51" s="1"/>
      <c r="Z51" s="1"/>
    </row>
    <row r="52" spans="1:26" ht="20.5" customHeight="1" x14ac:dyDescent="0.35">
      <c r="A52" s="1"/>
      <c r="B52" s="333" t="s">
        <v>35</v>
      </c>
      <c r="C52" s="333" t="s">
        <v>1048</v>
      </c>
      <c r="D52" s="333" t="s">
        <v>1049</v>
      </c>
      <c r="E52" s="319" t="s">
        <v>33</v>
      </c>
      <c r="F52" s="305" t="s">
        <v>25</v>
      </c>
      <c r="G52" s="307">
        <v>25</v>
      </c>
      <c r="H52" s="296">
        <v>533720</v>
      </c>
      <c r="I52" s="201"/>
      <c r="J52" s="186">
        <v>21348.799999999999</v>
      </c>
      <c r="K52" s="1"/>
      <c r="L52" s="1"/>
      <c r="M52" s="309"/>
      <c r="N52" s="310"/>
      <c r="O52" s="1"/>
      <c r="P52" s="318"/>
      <c r="Q52" s="309"/>
      <c r="R52" s="310"/>
      <c r="S52" s="1"/>
      <c r="T52" s="1"/>
      <c r="U52" s="1"/>
      <c r="V52" s="1"/>
      <c r="W52" s="1"/>
      <c r="X52" s="1"/>
      <c r="Y52" s="1"/>
      <c r="Z52" s="1"/>
    </row>
    <row r="53" spans="1:26" ht="20.5" customHeight="1" x14ac:dyDescent="0.35">
      <c r="A53" s="1"/>
      <c r="B53" s="333" t="s">
        <v>35</v>
      </c>
      <c r="C53" s="333" t="s">
        <v>1050</v>
      </c>
      <c r="D53" s="333" t="s">
        <v>1051</v>
      </c>
      <c r="E53" s="319" t="s">
        <v>33</v>
      </c>
      <c r="F53" s="305" t="s">
        <v>25</v>
      </c>
      <c r="G53" s="307">
        <v>25</v>
      </c>
      <c r="H53" s="296">
        <v>533720</v>
      </c>
      <c r="I53" s="201"/>
      <c r="J53" s="186">
        <v>21348.799999999999</v>
      </c>
      <c r="K53" s="1"/>
      <c r="L53" s="1"/>
      <c r="M53" s="309"/>
      <c r="N53" s="310"/>
      <c r="O53" s="1"/>
      <c r="P53" s="318"/>
      <c r="Q53" s="309"/>
      <c r="R53" s="310"/>
      <c r="S53" s="1"/>
      <c r="T53" s="1"/>
      <c r="U53" s="1"/>
      <c r="V53" s="1"/>
      <c r="W53" s="1"/>
      <c r="X53" s="1"/>
      <c r="Y53" s="1"/>
      <c r="Z53" s="1"/>
    </row>
    <row r="54" spans="1:26" ht="20.5" customHeight="1" x14ac:dyDescent="0.35">
      <c r="A54" s="1"/>
      <c r="B54" s="333" t="s">
        <v>35</v>
      </c>
      <c r="C54" s="333" t="s">
        <v>1052</v>
      </c>
      <c r="D54" s="333" t="s">
        <v>1053</v>
      </c>
      <c r="E54" s="319" t="s">
        <v>33</v>
      </c>
      <c r="F54" s="305" t="s">
        <v>25</v>
      </c>
      <c r="G54" s="307">
        <v>25</v>
      </c>
      <c r="H54" s="296">
        <v>533720</v>
      </c>
      <c r="I54" s="201"/>
      <c r="J54" s="186">
        <v>21348.799999999999</v>
      </c>
      <c r="K54" s="1"/>
      <c r="L54" s="1"/>
      <c r="M54" s="309"/>
      <c r="N54" s="310"/>
      <c r="O54" s="1"/>
      <c r="P54" s="318"/>
      <c r="Q54" s="309"/>
      <c r="R54" s="310"/>
      <c r="S54" s="1"/>
      <c r="T54" s="1"/>
      <c r="U54" s="1"/>
      <c r="V54" s="1"/>
      <c r="W54" s="1"/>
      <c r="X54" s="1"/>
      <c r="Y54" s="1"/>
      <c r="Z54" s="1"/>
    </row>
    <row r="55" spans="1:26" ht="20.5" customHeight="1" x14ac:dyDescent="0.35">
      <c r="A55" s="1"/>
      <c r="B55" s="333" t="s">
        <v>35</v>
      </c>
      <c r="C55" s="333" t="s">
        <v>1054</v>
      </c>
      <c r="D55" s="333" t="s">
        <v>1055</v>
      </c>
      <c r="E55" s="319" t="s">
        <v>33</v>
      </c>
      <c r="F55" s="305" t="s">
        <v>25</v>
      </c>
      <c r="G55" s="307">
        <v>25</v>
      </c>
      <c r="H55" s="296">
        <v>533720</v>
      </c>
      <c r="I55" s="201"/>
      <c r="J55" s="186">
        <v>21348.799999999999</v>
      </c>
      <c r="K55" s="1"/>
      <c r="L55" s="1"/>
      <c r="M55" s="309"/>
      <c r="N55" s="310"/>
      <c r="O55" s="1"/>
      <c r="P55" s="318"/>
      <c r="Q55" s="309"/>
      <c r="R55" s="310"/>
      <c r="S55" s="1"/>
      <c r="T55" s="1"/>
      <c r="U55" s="1"/>
      <c r="V55" s="1"/>
      <c r="W55" s="1"/>
      <c r="X55" s="1"/>
      <c r="Y55" s="1"/>
      <c r="Z55" s="1"/>
    </row>
    <row r="56" spans="1:26" ht="20.5" customHeight="1" x14ac:dyDescent="0.35">
      <c r="A56" s="1"/>
      <c r="B56" s="333" t="s">
        <v>35</v>
      </c>
      <c r="C56" s="333" t="s">
        <v>1056</v>
      </c>
      <c r="D56" s="333" t="s">
        <v>1057</v>
      </c>
      <c r="E56" s="319" t="s">
        <v>33</v>
      </c>
      <c r="F56" s="305" t="s">
        <v>44</v>
      </c>
      <c r="G56" s="307">
        <v>25</v>
      </c>
      <c r="H56" s="296">
        <v>390520</v>
      </c>
      <c r="I56" s="201"/>
      <c r="J56" s="200">
        <v>15620.8</v>
      </c>
      <c r="K56" s="1"/>
      <c r="L56" s="1"/>
      <c r="M56" s="309"/>
      <c r="N56" s="310"/>
      <c r="O56" s="1"/>
      <c r="P56" s="318"/>
      <c r="Q56" s="309"/>
      <c r="R56" s="310"/>
      <c r="S56" s="1"/>
      <c r="T56" s="1"/>
      <c r="U56" s="1"/>
      <c r="V56" s="1"/>
      <c r="W56" s="1"/>
      <c r="X56" s="1"/>
      <c r="Y56" s="1"/>
      <c r="Z56" s="1"/>
    </row>
    <row r="57" spans="1:26" ht="20.5" customHeight="1" x14ac:dyDescent="0.35">
      <c r="A57" s="1"/>
      <c r="B57" s="333" t="s">
        <v>35</v>
      </c>
      <c r="C57" s="333" t="s">
        <v>1058</v>
      </c>
      <c r="D57" s="333" t="s">
        <v>1059</v>
      </c>
      <c r="E57" s="319" t="s">
        <v>33</v>
      </c>
      <c r="F57" s="305" t="s">
        <v>489</v>
      </c>
      <c r="G57" s="321">
        <v>24</v>
      </c>
      <c r="H57" s="296">
        <v>297259.19999999995</v>
      </c>
      <c r="I57" s="201"/>
      <c r="J57" s="200">
        <v>12385.8</v>
      </c>
      <c r="K57" s="1"/>
      <c r="L57" s="1"/>
      <c r="M57" s="309"/>
      <c r="N57" s="310"/>
      <c r="O57" s="1"/>
      <c r="P57" s="318"/>
      <c r="Q57" s="309"/>
      <c r="R57" s="310"/>
      <c r="S57" s="1"/>
      <c r="T57" s="1"/>
      <c r="U57" s="1"/>
      <c r="V57" s="1"/>
      <c r="W57" s="1"/>
      <c r="X57" s="1"/>
      <c r="Y57" s="1"/>
      <c r="Z57" s="1"/>
    </row>
    <row r="58" spans="1:26" ht="20.5" customHeight="1" x14ac:dyDescent="0.35">
      <c r="A58" s="1"/>
      <c r="B58" s="333" t="s">
        <v>35</v>
      </c>
      <c r="C58" s="333" t="s">
        <v>1060</v>
      </c>
      <c r="D58" s="333" t="s">
        <v>1061</v>
      </c>
      <c r="E58" s="328" t="s">
        <v>34</v>
      </c>
      <c r="F58" s="305" t="s">
        <v>31</v>
      </c>
      <c r="G58" s="346">
        <v>30</v>
      </c>
      <c r="H58" s="296">
        <v>487224</v>
      </c>
      <c r="I58" s="201"/>
      <c r="J58" s="184">
        <v>16240.8</v>
      </c>
      <c r="K58" s="1"/>
      <c r="L58" s="1"/>
      <c r="M58" s="309"/>
      <c r="N58" s="310"/>
      <c r="O58" s="1"/>
      <c r="P58" s="318"/>
      <c r="Q58" s="309"/>
      <c r="R58" s="310"/>
      <c r="S58" s="1"/>
      <c r="T58" s="1"/>
      <c r="U58" s="1"/>
      <c r="V58" s="1"/>
      <c r="W58" s="1"/>
      <c r="X58" s="1"/>
      <c r="Y58" s="1"/>
      <c r="Z58" s="1"/>
    </row>
    <row r="59" spans="1:26" ht="20.5" customHeight="1" x14ac:dyDescent="0.35">
      <c r="A59" s="1"/>
      <c r="B59" s="333" t="s">
        <v>35</v>
      </c>
      <c r="C59" s="333" t="s">
        <v>1062</v>
      </c>
      <c r="D59" s="333" t="s">
        <v>1063</v>
      </c>
      <c r="E59" s="328" t="s">
        <v>34</v>
      </c>
      <c r="F59" s="334" t="s">
        <v>408</v>
      </c>
      <c r="G59" s="347">
        <v>25</v>
      </c>
      <c r="H59" s="296">
        <v>457895</v>
      </c>
      <c r="I59" s="201"/>
      <c r="J59" s="186">
        <v>18315.8</v>
      </c>
      <c r="K59" s="1"/>
      <c r="L59" s="1"/>
      <c r="M59" s="309"/>
      <c r="N59" s="310"/>
      <c r="O59" s="1"/>
      <c r="P59" s="318"/>
      <c r="Q59" s="309"/>
      <c r="R59" s="310"/>
      <c r="S59" s="1"/>
      <c r="T59" s="1"/>
      <c r="U59" s="1"/>
      <c r="V59" s="1"/>
      <c r="W59" s="1"/>
      <c r="X59" s="1"/>
      <c r="Y59" s="1"/>
      <c r="Z59" s="1"/>
    </row>
    <row r="60" spans="1:26" ht="20.5" customHeight="1" x14ac:dyDescent="0.35">
      <c r="A60" s="1"/>
      <c r="B60" s="333" t="s">
        <v>35</v>
      </c>
      <c r="C60" s="333" t="s">
        <v>1064</v>
      </c>
      <c r="D60" s="333" t="s">
        <v>1065</v>
      </c>
      <c r="E60" s="328" t="s">
        <v>34</v>
      </c>
      <c r="F60" s="334" t="s">
        <v>408</v>
      </c>
      <c r="G60" s="347">
        <v>25</v>
      </c>
      <c r="H60" s="296">
        <v>457895</v>
      </c>
      <c r="I60" s="201"/>
      <c r="J60" s="186">
        <v>18315.8</v>
      </c>
      <c r="K60" s="1"/>
      <c r="L60" s="1"/>
      <c r="M60" s="309"/>
      <c r="N60" s="310"/>
      <c r="O60" s="1"/>
      <c r="P60" s="318"/>
      <c r="Q60" s="309"/>
      <c r="R60" s="310"/>
      <c r="S60" s="1"/>
      <c r="T60" s="1"/>
      <c r="U60" s="1"/>
      <c r="V60" s="1"/>
      <c r="W60" s="1"/>
      <c r="X60" s="1"/>
      <c r="Y60" s="1"/>
      <c r="Z60" s="1"/>
    </row>
    <row r="61" spans="1:26" ht="20.5" customHeight="1" x14ac:dyDescent="0.35">
      <c r="A61" s="1"/>
      <c r="B61" s="333" t="s">
        <v>543</v>
      </c>
      <c r="C61" s="333" t="s">
        <v>1066</v>
      </c>
      <c r="D61" s="333" t="s">
        <v>1067</v>
      </c>
      <c r="E61" s="322" t="s">
        <v>547</v>
      </c>
      <c r="F61" s="305" t="s">
        <v>31</v>
      </c>
      <c r="G61" s="323">
        <v>25</v>
      </c>
      <c r="H61" s="296">
        <v>406020</v>
      </c>
      <c r="I61" s="201"/>
      <c r="J61" s="184">
        <v>16240.8</v>
      </c>
      <c r="K61" s="1"/>
      <c r="L61" s="1"/>
      <c r="M61" s="309"/>
      <c r="N61" s="310"/>
      <c r="O61" s="1"/>
      <c r="P61" s="318"/>
      <c r="Q61" s="309"/>
      <c r="R61" s="310"/>
      <c r="S61" s="1"/>
      <c r="T61" s="1"/>
      <c r="U61" s="1"/>
      <c r="V61" s="1"/>
      <c r="W61" s="1"/>
      <c r="X61" s="1"/>
      <c r="Y61" s="1"/>
      <c r="Z61" s="1"/>
    </row>
    <row r="62" spans="1:26" ht="20.5" customHeight="1" x14ac:dyDescent="0.35">
      <c r="A62" s="1"/>
      <c r="B62" s="333" t="s">
        <v>543</v>
      </c>
      <c r="C62" s="333" t="s">
        <v>1068</v>
      </c>
      <c r="D62" s="333" t="s">
        <v>1069</v>
      </c>
      <c r="E62" s="322" t="s">
        <v>547</v>
      </c>
      <c r="F62" s="305" t="s">
        <v>26</v>
      </c>
      <c r="G62" s="323">
        <v>25</v>
      </c>
      <c r="H62" s="296">
        <v>193770</v>
      </c>
      <c r="I62" s="201"/>
      <c r="J62" s="184">
        <v>7750.8</v>
      </c>
      <c r="K62" s="1"/>
      <c r="L62" s="1"/>
      <c r="M62" s="309"/>
      <c r="N62" s="310"/>
      <c r="O62" s="1"/>
      <c r="P62" s="318"/>
      <c r="Q62" s="309"/>
      <c r="R62" s="310"/>
      <c r="S62" s="1"/>
      <c r="T62" s="1"/>
      <c r="U62" s="1"/>
      <c r="V62" s="1"/>
      <c r="W62" s="1"/>
      <c r="X62" s="1"/>
      <c r="Y62" s="1"/>
      <c r="Z62" s="1"/>
    </row>
    <row r="63" spans="1:26" ht="20.5" customHeight="1" x14ac:dyDescent="0.35">
      <c r="A63" s="1"/>
      <c r="B63" s="333" t="s">
        <v>543</v>
      </c>
      <c r="C63" s="333" t="s">
        <v>1070</v>
      </c>
      <c r="D63" s="333" t="s">
        <v>1071</v>
      </c>
      <c r="E63" s="322" t="s">
        <v>541</v>
      </c>
      <c r="F63" s="305" t="s">
        <v>26</v>
      </c>
      <c r="G63" s="323">
        <v>25</v>
      </c>
      <c r="H63" s="296">
        <v>193770</v>
      </c>
      <c r="I63" s="201"/>
      <c r="J63" s="184">
        <v>7750.8</v>
      </c>
      <c r="K63" s="1"/>
      <c r="L63" s="1"/>
      <c r="M63" s="309"/>
      <c r="N63" s="310"/>
      <c r="O63" s="1"/>
      <c r="P63" s="318"/>
      <c r="Q63" s="309"/>
      <c r="R63" s="310"/>
      <c r="S63" s="1"/>
      <c r="T63" s="1"/>
      <c r="U63" s="1"/>
      <c r="V63" s="1"/>
      <c r="W63" s="1"/>
      <c r="X63" s="1"/>
      <c r="Y63" s="1"/>
      <c r="Z63" s="1"/>
    </row>
    <row r="64" spans="1:26" ht="20.5" customHeight="1" x14ac:dyDescent="0.35">
      <c r="A64" s="1"/>
      <c r="B64" s="333" t="s">
        <v>543</v>
      </c>
      <c r="C64" s="333" t="s">
        <v>1072</v>
      </c>
      <c r="D64" s="333" t="s">
        <v>1073</v>
      </c>
      <c r="E64" s="324" t="s">
        <v>541</v>
      </c>
      <c r="F64" s="305" t="s">
        <v>31</v>
      </c>
      <c r="G64" s="323">
        <v>25</v>
      </c>
      <c r="H64" s="296">
        <v>406020</v>
      </c>
      <c r="I64" s="201"/>
      <c r="J64" s="184">
        <v>16240.8</v>
      </c>
      <c r="K64" s="1"/>
      <c r="L64" s="1"/>
      <c r="M64" s="309"/>
      <c r="N64" s="310"/>
      <c r="O64" s="1"/>
      <c r="P64" s="318"/>
      <c r="Q64" s="309"/>
      <c r="R64" s="310"/>
      <c r="S64" s="1"/>
      <c r="T64" s="1"/>
      <c r="U64" s="1"/>
      <c r="V64" s="1"/>
      <c r="W64" s="1"/>
      <c r="X64" s="1"/>
      <c r="Y64" s="1"/>
      <c r="Z64" s="1"/>
    </row>
    <row r="65" spans="1:26" ht="20.5" customHeight="1" x14ac:dyDescent="0.35">
      <c r="A65" s="1"/>
      <c r="B65" s="333" t="s">
        <v>543</v>
      </c>
      <c r="C65" s="333" t="s">
        <v>1074</v>
      </c>
      <c r="D65" s="333" t="s">
        <v>1075</v>
      </c>
      <c r="E65" s="324" t="s">
        <v>541</v>
      </c>
      <c r="F65" s="305" t="s">
        <v>31</v>
      </c>
      <c r="G65" s="323">
        <v>25</v>
      </c>
      <c r="H65" s="296">
        <v>406020</v>
      </c>
      <c r="I65" s="201"/>
      <c r="J65" s="184">
        <v>16240.8</v>
      </c>
      <c r="K65" s="1"/>
      <c r="L65" s="1"/>
      <c r="M65" s="309"/>
      <c r="N65" s="310"/>
      <c r="O65" s="1"/>
      <c r="P65" s="318"/>
      <c r="Q65" s="309"/>
      <c r="R65" s="310"/>
      <c r="S65" s="1"/>
      <c r="T65" s="1"/>
      <c r="U65" s="1"/>
      <c r="V65" s="1"/>
      <c r="W65" s="1"/>
      <c r="X65" s="1"/>
      <c r="Y65" s="1"/>
      <c r="Z65" s="1"/>
    </row>
    <row r="66" spans="1:26" ht="20.5" customHeight="1" x14ac:dyDescent="0.35">
      <c r="A66" s="1"/>
      <c r="B66" s="333" t="s">
        <v>543</v>
      </c>
      <c r="C66" s="333" t="s">
        <v>1076</v>
      </c>
      <c r="D66" s="333" t="s">
        <v>1077</v>
      </c>
      <c r="E66" s="324" t="s">
        <v>541</v>
      </c>
      <c r="F66" s="305" t="s">
        <v>31</v>
      </c>
      <c r="G66" s="323">
        <v>25</v>
      </c>
      <c r="H66" s="296">
        <v>406020</v>
      </c>
      <c r="I66" s="201"/>
      <c r="J66" s="184">
        <v>16240.8</v>
      </c>
      <c r="K66" s="1"/>
      <c r="L66" s="1"/>
      <c r="M66" s="309"/>
      <c r="N66" s="310"/>
      <c r="O66" s="1"/>
      <c r="P66" s="318"/>
      <c r="Q66" s="309"/>
      <c r="R66" s="310"/>
      <c r="S66" s="1"/>
      <c r="T66" s="1"/>
      <c r="U66" s="1"/>
      <c r="V66" s="1"/>
      <c r="W66" s="1"/>
      <c r="X66" s="1"/>
      <c r="Y66" s="1"/>
      <c r="Z66" s="1"/>
    </row>
    <row r="67" spans="1:26" ht="20.5" customHeight="1" x14ac:dyDescent="0.35">
      <c r="A67" s="1"/>
      <c r="B67" s="333" t="s">
        <v>543</v>
      </c>
      <c r="C67" s="333" t="s">
        <v>1078</v>
      </c>
      <c r="D67" s="333" t="s">
        <v>1079</v>
      </c>
      <c r="E67" s="324" t="s">
        <v>541</v>
      </c>
      <c r="F67" s="305" t="s">
        <v>26</v>
      </c>
      <c r="G67" s="323">
        <v>25</v>
      </c>
      <c r="H67" s="296">
        <v>193770</v>
      </c>
      <c r="I67" s="201"/>
      <c r="J67" s="184">
        <v>7750.8</v>
      </c>
      <c r="K67" s="1"/>
      <c r="L67" s="1"/>
      <c r="M67" s="309"/>
      <c r="N67" s="310"/>
      <c r="O67" s="1"/>
      <c r="P67" s="318"/>
      <c r="Q67" s="309"/>
      <c r="R67" s="310"/>
      <c r="S67" s="1"/>
      <c r="T67" s="1"/>
      <c r="U67" s="1"/>
      <c r="V67" s="1"/>
      <c r="W67" s="1"/>
      <c r="X67" s="1"/>
      <c r="Y67" s="1"/>
      <c r="Z67" s="1"/>
    </row>
    <row r="68" spans="1:26" ht="20.5" customHeight="1" x14ac:dyDescent="0.35">
      <c r="A68" s="1"/>
      <c r="B68" s="333" t="s">
        <v>543</v>
      </c>
      <c r="C68" s="333" t="s">
        <v>1080</v>
      </c>
      <c r="D68" s="333" t="s">
        <v>1081</v>
      </c>
      <c r="E68" s="324" t="s">
        <v>541</v>
      </c>
      <c r="F68" s="305" t="s">
        <v>26</v>
      </c>
      <c r="G68" s="323">
        <v>25</v>
      </c>
      <c r="H68" s="296">
        <v>193770</v>
      </c>
      <c r="I68" s="201"/>
      <c r="J68" s="184">
        <v>7750.8</v>
      </c>
      <c r="K68" s="1"/>
      <c r="L68" s="1"/>
      <c r="M68" s="309"/>
      <c r="N68" s="310"/>
      <c r="O68" s="1"/>
      <c r="P68" s="318"/>
      <c r="Q68" s="309"/>
      <c r="R68" s="310"/>
      <c r="S68" s="1"/>
      <c r="T68" s="1"/>
      <c r="U68" s="1"/>
      <c r="V68" s="1"/>
      <c r="W68" s="1"/>
      <c r="X68" s="1"/>
      <c r="Y68" s="1"/>
      <c r="Z68" s="1"/>
    </row>
    <row r="69" spans="1:26" ht="20.5" customHeight="1" x14ac:dyDescent="0.35">
      <c r="A69" s="1"/>
      <c r="B69" s="333" t="s">
        <v>543</v>
      </c>
      <c r="C69" s="333" t="s">
        <v>1082</v>
      </c>
      <c r="D69" s="333" t="s">
        <v>1083</v>
      </c>
      <c r="E69" s="324" t="s">
        <v>541</v>
      </c>
      <c r="F69" s="305" t="s">
        <v>26</v>
      </c>
      <c r="G69" s="323">
        <v>25</v>
      </c>
      <c r="H69" s="296">
        <v>193770</v>
      </c>
      <c r="I69" s="201"/>
      <c r="J69" s="184">
        <v>7750.8</v>
      </c>
      <c r="K69" s="1"/>
      <c r="L69" s="1"/>
      <c r="M69" s="309"/>
      <c r="N69" s="310"/>
      <c r="O69" s="1"/>
      <c r="P69" s="318"/>
      <c r="Q69" s="309"/>
      <c r="R69" s="310"/>
      <c r="S69" s="1"/>
      <c r="T69" s="1"/>
      <c r="U69" s="1"/>
      <c r="V69" s="1"/>
      <c r="W69" s="1"/>
      <c r="X69" s="1"/>
      <c r="Y69" s="1"/>
      <c r="Z69" s="1"/>
    </row>
    <row r="70" spans="1:26" ht="20.5" customHeight="1" x14ac:dyDescent="0.35">
      <c r="A70" s="1"/>
      <c r="B70" s="333" t="s">
        <v>543</v>
      </c>
      <c r="C70" s="333" t="s">
        <v>1084</v>
      </c>
      <c r="D70" s="333" t="s">
        <v>1085</v>
      </c>
      <c r="E70" s="355" t="s">
        <v>541</v>
      </c>
      <c r="F70" s="305" t="s">
        <v>26</v>
      </c>
      <c r="G70" s="323">
        <v>25</v>
      </c>
      <c r="H70" s="296">
        <v>193770</v>
      </c>
      <c r="I70" s="201"/>
      <c r="J70" s="184">
        <v>7750.8</v>
      </c>
      <c r="K70" s="1"/>
      <c r="L70" s="1"/>
      <c r="M70" s="309"/>
      <c r="N70" s="310"/>
      <c r="O70" s="1"/>
      <c r="P70" s="318"/>
      <c r="Q70" s="309"/>
      <c r="R70" s="310"/>
      <c r="S70" s="1"/>
      <c r="T70" s="1"/>
      <c r="U70" s="1"/>
      <c r="V70" s="1"/>
      <c r="W70" s="1"/>
      <c r="X70" s="1"/>
      <c r="Y70" s="1"/>
      <c r="Z70" s="1"/>
    </row>
    <row r="71" spans="1:26" ht="20.5" customHeight="1" x14ac:dyDescent="0.35">
      <c r="A71" s="1"/>
      <c r="B71" s="333" t="s">
        <v>554</v>
      </c>
      <c r="C71" s="333" t="s">
        <v>939</v>
      </c>
      <c r="D71" s="333" t="s">
        <v>1086</v>
      </c>
      <c r="E71" s="299" t="s">
        <v>934</v>
      </c>
      <c r="F71" s="348" t="s">
        <v>42</v>
      </c>
      <c r="G71" s="339">
        <v>25</v>
      </c>
      <c r="H71" s="296">
        <v>255294.99999999997</v>
      </c>
      <c r="I71" s="201"/>
      <c r="J71" s="200">
        <v>10211.799999999999</v>
      </c>
      <c r="K71" s="1"/>
      <c r="L71" s="1"/>
      <c r="M71" s="309"/>
      <c r="N71" s="310"/>
      <c r="O71" s="1"/>
      <c r="P71" s="318"/>
      <c r="Q71" s="309"/>
      <c r="R71" s="310"/>
      <c r="S71" s="1"/>
      <c r="T71" s="1"/>
      <c r="U71" s="1"/>
      <c r="V71" s="1"/>
      <c r="W71" s="1"/>
      <c r="X71" s="1"/>
      <c r="Y71" s="1"/>
      <c r="Z71" s="1"/>
    </row>
    <row r="72" spans="1:26" ht="20.5" customHeight="1" x14ac:dyDescent="0.35">
      <c r="A72" s="1"/>
      <c r="B72" s="333" t="s">
        <v>554</v>
      </c>
      <c r="C72" s="333" t="s">
        <v>1087</v>
      </c>
      <c r="D72" s="333" t="s">
        <v>1088</v>
      </c>
      <c r="E72" s="299" t="s">
        <v>934</v>
      </c>
      <c r="F72" s="348" t="s">
        <v>42</v>
      </c>
      <c r="G72" s="339">
        <v>25</v>
      </c>
      <c r="H72" s="296">
        <v>255294.99999999997</v>
      </c>
      <c r="I72" s="201"/>
      <c r="J72" s="200">
        <v>10211.799999999999</v>
      </c>
      <c r="K72" s="1"/>
      <c r="L72" s="1"/>
      <c r="M72" s="309"/>
      <c r="N72" s="310"/>
      <c r="O72" s="1"/>
      <c r="P72" s="318"/>
      <c r="Q72" s="309"/>
      <c r="R72" s="310"/>
      <c r="S72" s="1"/>
      <c r="T72" s="1"/>
      <c r="U72" s="1"/>
      <c r="V72" s="1"/>
      <c r="W72" s="1"/>
      <c r="X72" s="1"/>
      <c r="Y72" s="1"/>
      <c r="Z72" s="1"/>
    </row>
    <row r="73" spans="1:26" ht="20.5" customHeight="1" x14ac:dyDescent="0.35">
      <c r="A73" s="1"/>
      <c r="B73" s="333" t="s">
        <v>554</v>
      </c>
      <c r="C73" s="333" t="s">
        <v>1089</v>
      </c>
      <c r="D73" s="333" t="s">
        <v>1090</v>
      </c>
      <c r="E73" s="299" t="s">
        <v>934</v>
      </c>
      <c r="F73" s="348" t="s">
        <v>42</v>
      </c>
      <c r="G73" s="339">
        <v>25</v>
      </c>
      <c r="H73" s="296">
        <v>255294.99999999997</v>
      </c>
      <c r="I73" s="201"/>
      <c r="J73" s="200">
        <v>10211.799999999999</v>
      </c>
      <c r="K73" s="1"/>
      <c r="L73" s="1"/>
      <c r="M73" s="309"/>
      <c r="N73" s="310"/>
      <c r="O73" s="1"/>
      <c r="P73" s="318"/>
      <c r="Q73" s="309"/>
      <c r="R73" s="310"/>
      <c r="S73" s="1"/>
      <c r="T73" s="1"/>
      <c r="U73" s="1"/>
      <c r="V73" s="1"/>
      <c r="W73" s="1"/>
      <c r="X73" s="1"/>
      <c r="Y73" s="1"/>
      <c r="Z73" s="1"/>
    </row>
    <row r="74" spans="1:26" ht="20.5" customHeight="1" x14ac:dyDescent="0.35">
      <c r="A74" s="1"/>
      <c r="B74" s="333" t="s">
        <v>554</v>
      </c>
      <c r="C74" s="333" t="s">
        <v>1091</v>
      </c>
      <c r="D74" s="333" t="s">
        <v>1092</v>
      </c>
      <c r="E74" s="299" t="s">
        <v>934</v>
      </c>
      <c r="F74" s="349" t="s">
        <v>25</v>
      </c>
      <c r="G74" s="340">
        <v>25</v>
      </c>
      <c r="H74" s="296">
        <v>533720</v>
      </c>
      <c r="I74" s="201"/>
      <c r="J74" s="186">
        <v>21348.799999999999</v>
      </c>
      <c r="K74" s="1"/>
      <c r="L74" s="1"/>
      <c r="M74" s="309"/>
      <c r="N74" s="310"/>
      <c r="O74" s="1"/>
      <c r="P74" s="318"/>
      <c r="Q74" s="309"/>
      <c r="R74" s="310"/>
      <c r="S74" s="1"/>
      <c r="T74" s="1"/>
      <c r="U74" s="1"/>
      <c r="V74" s="1"/>
      <c r="W74" s="1"/>
      <c r="X74" s="1"/>
      <c r="Y74" s="1"/>
      <c r="Z74" s="1"/>
    </row>
    <row r="75" spans="1:26" ht="20.5" customHeight="1" x14ac:dyDescent="0.35">
      <c r="A75" s="1"/>
      <c r="B75" s="333" t="s">
        <v>554</v>
      </c>
      <c r="C75" s="333" t="s">
        <v>1093</v>
      </c>
      <c r="D75" s="333" t="s">
        <v>1094</v>
      </c>
      <c r="E75" s="299" t="s">
        <v>934</v>
      </c>
      <c r="F75" s="349" t="s">
        <v>25</v>
      </c>
      <c r="G75" s="340">
        <v>25</v>
      </c>
      <c r="H75" s="296">
        <v>533720</v>
      </c>
      <c r="I75" s="201"/>
      <c r="J75" s="186">
        <v>21348.799999999999</v>
      </c>
      <c r="K75" s="1"/>
      <c r="L75" s="1"/>
      <c r="M75" s="309"/>
      <c r="N75" s="310"/>
      <c r="O75" s="1"/>
      <c r="P75" s="318"/>
      <c r="Q75" s="309"/>
      <c r="R75" s="310"/>
      <c r="S75" s="1"/>
      <c r="T75" s="1"/>
      <c r="U75" s="1"/>
      <c r="V75" s="1"/>
      <c r="W75" s="1"/>
      <c r="X75" s="1"/>
      <c r="Y75" s="1"/>
      <c r="Z75" s="1"/>
    </row>
    <row r="76" spans="1:26" ht="20.5" customHeight="1" x14ac:dyDescent="0.35">
      <c r="A76" s="1"/>
      <c r="B76" s="333" t="s">
        <v>554</v>
      </c>
      <c r="C76" s="333" t="s">
        <v>1095</v>
      </c>
      <c r="D76" s="333" t="s">
        <v>1096</v>
      </c>
      <c r="E76" s="299" t="s">
        <v>934</v>
      </c>
      <c r="F76" s="349" t="s">
        <v>25</v>
      </c>
      <c r="G76" s="340">
        <v>25</v>
      </c>
      <c r="H76" s="296">
        <v>533720</v>
      </c>
      <c r="I76" s="201"/>
      <c r="J76" s="186">
        <v>21348.799999999999</v>
      </c>
      <c r="K76" s="1"/>
      <c r="L76" s="1"/>
      <c r="M76" s="309"/>
      <c r="N76" s="310"/>
      <c r="O76" s="1"/>
      <c r="P76" s="318"/>
      <c r="Q76" s="309"/>
      <c r="R76" s="310"/>
      <c r="S76" s="1"/>
      <c r="T76" s="1"/>
      <c r="U76" s="1"/>
      <c r="V76" s="1"/>
      <c r="W76" s="1"/>
      <c r="X76" s="1"/>
      <c r="Y76" s="1"/>
      <c r="Z76" s="1"/>
    </row>
    <row r="77" spans="1:26" ht="20.5" customHeight="1" x14ac:dyDescent="0.35">
      <c r="A77" s="1"/>
      <c r="B77" s="333" t="s">
        <v>554</v>
      </c>
      <c r="C77" s="333" t="s">
        <v>1097</v>
      </c>
      <c r="D77" s="333" t="s">
        <v>1098</v>
      </c>
      <c r="E77" s="299" t="s">
        <v>934</v>
      </c>
      <c r="F77" s="349" t="s">
        <v>25</v>
      </c>
      <c r="G77" s="340">
        <v>25</v>
      </c>
      <c r="H77" s="296">
        <v>533720</v>
      </c>
      <c r="I77" s="201"/>
      <c r="J77" s="186">
        <v>21348.799999999999</v>
      </c>
      <c r="K77" s="1"/>
      <c r="L77" s="1"/>
      <c r="M77" s="309"/>
      <c r="N77" s="310"/>
      <c r="O77" s="1"/>
      <c r="P77" s="318"/>
      <c r="Q77" s="309"/>
      <c r="R77" s="310"/>
      <c r="S77" s="1"/>
      <c r="T77" s="1"/>
      <c r="U77" s="1"/>
      <c r="V77" s="1"/>
      <c r="W77" s="1"/>
      <c r="X77" s="1"/>
      <c r="Y77" s="1"/>
      <c r="Z77" s="1"/>
    </row>
    <row r="78" spans="1:26" ht="20.5" customHeight="1" x14ac:dyDescent="0.35">
      <c r="A78" s="1"/>
      <c r="B78" s="333" t="s">
        <v>554</v>
      </c>
      <c r="C78" s="333" t="s">
        <v>1099</v>
      </c>
      <c r="D78" s="333" t="s">
        <v>1100</v>
      </c>
      <c r="E78" s="299" t="s">
        <v>934</v>
      </c>
      <c r="F78" s="349" t="s">
        <v>25</v>
      </c>
      <c r="G78" s="340">
        <v>25</v>
      </c>
      <c r="H78" s="296">
        <v>533720</v>
      </c>
      <c r="I78" s="201"/>
      <c r="J78" s="186">
        <v>21348.799999999999</v>
      </c>
      <c r="K78" s="1"/>
      <c r="L78" s="1"/>
      <c r="M78" s="309"/>
      <c r="N78" s="310"/>
      <c r="O78" s="1"/>
      <c r="P78" s="318"/>
      <c r="Q78" s="309"/>
      <c r="R78" s="310"/>
      <c r="S78" s="1"/>
      <c r="T78" s="1"/>
      <c r="U78" s="1"/>
      <c r="V78" s="1"/>
      <c r="W78" s="1"/>
      <c r="X78" s="1"/>
      <c r="Y78" s="1"/>
      <c r="Z78" s="1"/>
    </row>
    <row r="79" spans="1:26" ht="20.5" customHeight="1" x14ac:dyDescent="0.35">
      <c r="A79" s="1"/>
      <c r="B79" s="333" t="s">
        <v>554</v>
      </c>
      <c r="C79" s="333" t="s">
        <v>1101</v>
      </c>
      <c r="D79" s="333" t="s">
        <v>1102</v>
      </c>
      <c r="E79" s="299" t="s">
        <v>934</v>
      </c>
      <c r="F79" s="349" t="s">
        <v>25</v>
      </c>
      <c r="G79" s="340">
        <v>25</v>
      </c>
      <c r="H79" s="296">
        <v>533720</v>
      </c>
      <c r="I79" s="201"/>
      <c r="J79" s="186">
        <v>21348.799999999999</v>
      </c>
      <c r="K79" s="1"/>
      <c r="L79" s="1"/>
      <c r="M79" s="309"/>
      <c r="N79" s="310"/>
      <c r="O79" s="1"/>
      <c r="P79" s="318"/>
      <c r="Q79" s="309"/>
      <c r="R79" s="310"/>
      <c r="S79" s="1"/>
      <c r="T79" s="1"/>
      <c r="U79" s="1"/>
      <c r="V79" s="1"/>
      <c r="W79" s="1"/>
      <c r="X79" s="1"/>
      <c r="Y79" s="1"/>
      <c r="Z79" s="1"/>
    </row>
    <row r="80" spans="1:26" ht="20.5" customHeight="1" x14ac:dyDescent="0.35">
      <c r="A80" s="1"/>
      <c r="B80" s="333" t="s">
        <v>554</v>
      </c>
      <c r="C80" s="333" t="s">
        <v>1103</v>
      </c>
      <c r="D80" s="333" t="s">
        <v>1104</v>
      </c>
      <c r="E80" s="299" t="s">
        <v>934</v>
      </c>
      <c r="F80" s="350" t="s">
        <v>40</v>
      </c>
      <c r="G80" s="340">
        <v>25</v>
      </c>
      <c r="H80" s="296">
        <v>277270</v>
      </c>
      <c r="I80" s="201"/>
      <c r="J80" s="186">
        <v>11090.8</v>
      </c>
      <c r="K80" s="1"/>
      <c r="L80" s="1"/>
      <c r="M80" s="309"/>
      <c r="N80" s="310"/>
      <c r="O80" s="1"/>
      <c r="P80" s="318"/>
      <c r="Q80" s="309"/>
      <c r="R80" s="310"/>
      <c r="S80" s="1"/>
      <c r="T80" s="1"/>
      <c r="U80" s="1"/>
      <c r="V80" s="1"/>
      <c r="W80" s="1"/>
      <c r="X80" s="1"/>
      <c r="Y80" s="1"/>
      <c r="Z80" s="1"/>
    </row>
    <row r="81" spans="1:26" ht="20.5" customHeight="1" x14ac:dyDescent="0.35">
      <c r="A81" s="1"/>
      <c r="B81" s="333" t="s">
        <v>554</v>
      </c>
      <c r="C81" s="333" t="s">
        <v>1105</v>
      </c>
      <c r="D81" s="333" t="s">
        <v>1106</v>
      </c>
      <c r="E81" s="299" t="s">
        <v>934</v>
      </c>
      <c r="F81" s="350" t="s">
        <v>26</v>
      </c>
      <c r="G81" s="340">
        <v>25</v>
      </c>
      <c r="H81" s="296">
        <v>193770</v>
      </c>
      <c r="I81" s="201"/>
      <c r="J81" s="184">
        <v>7750.8</v>
      </c>
      <c r="K81" s="1"/>
      <c r="L81" s="1"/>
      <c r="M81" s="309"/>
      <c r="N81" s="310"/>
      <c r="O81" s="1"/>
      <c r="P81" s="318"/>
      <c r="Q81" s="309"/>
      <c r="R81" s="310"/>
      <c r="S81" s="1"/>
      <c r="T81" s="1"/>
      <c r="U81" s="1"/>
      <c r="V81" s="1"/>
      <c r="W81" s="1"/>
      <c r="X81" s="1"/>
      <c r="Y81" s="1"/>
      <c r="Z81" s="1"/>
    </row>
    <row r="82" spans="1:26" ht="20.5" customHeight="1" x14ac:dyDescent="0.35">
      <c r="A82" s="1"/>
      <c r="B82" s="333" t="s">
        <v>554</v>
      </c>
      <c r="C82" s="333" t="s">
        <v>1107</v>
      </c>
      <c r="D82" s="333" t="s">
        <v>1108</v>
      </c>
      <c r="E82" s="299" t="s">
        <v>934</v>
      </c>
      <c r="F82" s="350" t="s">
        <v>26</v>
      </c>
      <c r="G82" s="340">
        <v>25</v>
      </c>
      <c r="H82" s="296">
        <v>193770</v>
      </c>
      <c r="I82" s="201"/>
      <c r="J82" s="184">
        <v>7750.8</v>
      </c>
      <c r="K82" s="1"/>
      <c r="L82" s="1"/>
      <c r="M82" s="309"/>
      <c r="N82" s="310"/>
      <c r="O82" s="1"/>
      <c r="P82" s="318"/>
      <c r="Q82" s="309"/>
      <c r="R82" s="310"/>
      <c r="S82" s="1"/>
      <c r="T82" s="1"/>
      <c r="U82" s="1"/>
      <c r="V82" s="1"/>
      <c r="W82" s="1"/>
      <c r="X82" s="1"/>
      <c r="Y82" s="1"/>
      <c r="Z82" s="1"/>
    </row>
    <row r="83" spans="1:26" ht="22" customHeight="1" x14ac:dyDescent="0.35">
      <c r="A83" s="1"/>
      <c r="B83" s="333" t="s">
        <v>554</v>
      </c>
      <c r="C83" s="333" t="s">
        <v>1109</v>
      </c>
      <c r="D83" s="333" t="s">
        <v>1110</v>
      </c>
      <c r="E83" s="299" t="s">
        <v>934</v>
      </c>
      <c r="F83" s="348" t="s">
        <v>41</v>
      </c>
      <c r="G83" s="340">
        <v>25</v>
      </c>
      <c r="H83" s="296">
        <v>389195</v>
      </c>
      <c r="I83" s="201"/>
      <c r="J83" s="186">
        <v>15567.8</v>
      </c>
      <c r="K83" s="1"/>
      <c r="L83" s="1"/>
      <c r="M83" s="309"/>
      <c r="N83" s="310"/>
      <c r="O83" s="1"/>
      <c r="P83" s="318"/>
      <c r="Q83" s="309"/>
      <c r="R83" s="310"/>
      <c r="S83" s="1"/>
      <c r="T83" s="1"/>
      <c r="U83" s="1"/>
      <c r="V83" s="1"/>
      <c r="W83" s="1"/>
      <c r="X83" s="1"/>
      <c r="Y83" s="1"/>
      <c r="Z83" s="1"/>
    </row>
    <row r="84" spans="1:26" ht="20.5" customHeight="1" x14ac:dyDescent="0.35">
      <c r="A84" s="1"/>
      <c r="B84" s="333" t="s">
        <v>554</v>
      </c>
      <c r="C84" s="333" t="s">
        <v>1111</v>
      </c>
      <c r="D84" s="333" t="s">
        <v>1112</v>
      </c>
      <c r="E84" s="299" t="s">
        <v>934</v>
      </c>
      <c r="F84" s="351" t="s">
        <v>489</v>
      </c>
      <c r="G84" s="340">
        <v>25</v>
      </c>
      <c r="H84" s="296">
        <v>309645</v>
      </c>
      <c r="I84" s="201"/>
      <c r="J84" s="200">
        <v>12385.8</v>
      </c>
      <c r="K84" s="1"/>
      <c r="L84" s="1"/>
      <c r="M84" s="309"/>
      <c r="N84" s="310"/>
      <c r="O84" s="1"/>
      <c r="P84" s="318"/>
      <c r="Q84" s="309"/>
      <c r="R84" s="310"/>
      <c r="S84" s="1"/>
      <c r="T84" s="1"/>
      <c r="U84" s="1"/>
      <c r="V84" s="1"/>
      <c r="W84" s="1"/>
      <c r="X84" s="1"/>
      <c r="Y84" s="1"/>
      <c r="Z84" s="1"/>
    </row>
    <row r="85" spans="1:26" ht="20.5" customHeight="1" x14ac:dyDescent="0.35">
      <c r="A85" s="1"/>
      <c r="B85" s="333" t="s">
        <v>554</v>
      </c>
      <c r="C85" s="333" t="s">
        <v>1113</v>
      </c>
      <c r="D85" s="333" t="s">
        <v>1114</v>
      </c>
      <c r="E85" s="299" t="s">
        <v>934</v>
      </c>
      <c r="F85" s="350" t="s">
        <v>29</v>
      </c>
      <c r="G85" s="340">
        <v>25</v>
      </c>
      <c r="H85" s="296">
        <v>859545.00000000012</v>
      </c>
      <c r="I85" s="201"/>
      <c r="J85" s="186">
        <v>34381.800000000003</v>
      </c>
      <c r="K85" s="1"/>
      <c r="L85" s="1"/>
      <c r="M85" s="309"/>
      <c r="N85" s="310"/>
      <c r="O85" s="1"/>
      <c r="P85" s="318"/>
      <c r="Q85" s="309"/>
      <c r="R85" s="310"/>
      <c r="S85" s="1"/>
      <c r="T85" s="1"/>
      <c r="U85" s="1"/>
      <c r="V85" s="1"/>
      <c r="W85" s="1"/>
      <c r="X85" s="1"/>
      <c r="Y85" s="1"/>
      <c r="Z85" s="1"/>
    </row>
    <row r="86" spans="1:26" ht="20.5" customHeight="1" x14ac:dyDescent="0.35">
      <c r="A86" s="1"/>
      <c r="B86" s="333" t="s">
        <v>554</v>
      </c>
      <c r="C86" s="333" t="s">
        <v>1115</v>
      </c>
      <c r="D86" s="333" t="s">
        <v>1116</v>
      </c>
      <c r="E86" s="299" t="s">
        <v>934</v>
      </c>
      <c r="F86" s="351" t="s">
        <v>955</v>
      </c>
      <c r="G86" s="340">
        <v>25</v>
      </c>
      <c r="H86" s="296">
        <v>457520</v>
      </c>
      <c r="I86" s="201"/>
      <c r="J86" s="186">
        <v>18300.8</v>
      </c>
      <c r="K86" s="1"/>
      <c r="L86" s="1"/>
      <c r="M86" s="309"/>
      <c r="N86" s="310"/>
      <c r="O86" s="1"/>
      <c r="P86" s="318"/>
      <c r="Q86" s="309"/>
      <c r="R86" s="310"/>
      <c r="S86" s="1"/>
      <c r="T86" s="1"/>
      <c r="U86" s="1"/>
      <c r="V86" s="1"/>
      <c r="W86" s="1"/>
      <c r="X86" s="1"/>
      <c r="Y86" s="1"/>
      <c r="Z86" s="1"/>
    </row>
    <row r="87" spans="1:26" ht="20.5" customHeight="1" x14ac:dyDescent="0.35">
      <c r="A87" s="1"/>
      <c r="B87" s="333" t="s">
        <v>554</v>
      </c>
      <c r="C87" s="333" t="s">
        <v>1117</v>
      </c>
      <c r="D87" s="333" t="s">
        <v>1118</v>
      </c>
      <c r="E87" s="299" t="s">
        <v>934</v>
      </c>
      <c r="F87" s="351" t="s">
        <v>44</v>
      </c>
      <c r="G87" s="340">
        <v>25</v>
      </c>
      <c r="H87" s="296">
        <v>390520</v>
      </c>
      <c r="I87" s="201"/>
      <c r="J87" s="200">
        <v>15620.8</v>
      </c>
      <c r="K87" s="1"/>
      <c r="L87" s="1"/>
      <c r="M87" s="309"/>
      <c r="N87" s="310"/>
      <c r="O87" s="1"/>
      <c r="P87" s="318"/>
      <c r="Q87" s="309"/>
      <c r="R87" s="310"/>
      <c r="S87" s="1"/>
      <c r="T87" s="1"/>
      <c r="U87" s="1"/>
      <c r="V87" s="1"/>
      <c r="W87" s="1"/>
      <c r="X87" s="1"/>
      <c r="Y87" s="1"/>
      <c r="Z87" s="1"/>
    </row>
    <row r="88" spans="1:26" ht="20.5" customHeight="1" x14ac:dyDescent="0.35">
      <c r="A88" s="1"/>
      <c r="B88" s="333" t="s">
        <v>554</v>
      </c>
      <c r="C88" s="333" t="s">
        <v>1119</v>
      </c>
      <c r="D88" s="333" t="s">
        <v>1120</v>
      </c>
      <c r="E88" s="299" t="s">
        <v>934</v>
      </c>
      <c r="F88" s="351" t="s">
        <v>228</v>
      </c>
      <c r="G88" s="342">
        <v>25</v>
      </c>
      <c r="H88" s="296">
        <v>231344.99999999997</v>
      </c>
      <c r="I88" s="201"/>
      <c r="J88" s="184">
        <v>9253.7999999999993</v>
      </c>
      <c r="K88" s="1"/>
      <c r="L88" s="1"/>
      <c r="M88" s="309"/>
      <c r="N88" s="310"/>
      <c r="O88" s="1"/>
      <c r="P88" s="318"/>
      <c r="Q88" s="309"/>
      <c r="R88" s="310"/>
      <c r="S88" s="1"/>
      <c r="T88" s="1"/>
      <c r="U88" s="1"/>
      <c r="V88" s="1"/>
      <c r="W88" s="1"/>
      <c r="X88" s="1"/>
      <c r="Y88" s="1"/>
      <c r="Z88" s="1"/>
    </row>
    <row r="89" spans="1:26" ht="20.5" customHeight="1" x14ac:dyDescent="0.35">
      <c r="A89" s="1"/>
      <c r="B89" s="333" t="s">
        <v>554</v>
      </c>
      <c r="C89" s="333" t="s">
        <v>1121</v>
      </c>
      <c r="D89" s="333" t="s">
        <v>1122</v>
      </c>
      <c r="E89" s="299" t="s">
        <v>934</v>
      </c>
      <c r="F89" s="351" t="s">
        <v>228</v>
      </c>
      <c r="G89" s="340">
        <v>25</v>
      </c>
      <c r="H89" s="296">
        <v>231344.99999999997</v>
      </c>
      <c r="I89" s="201"/>
      <c r="J89" s="184">
        <v>9253.7999999999993</v>
      </c>
      <c r="K89" s="1"/>
      <c r="L89" s="1"/>
      <c r="M89" s="309"/>
      <c r="N89" s="310"/>
      <c r="O89" s="1"/>
      <c r="P89" s="318"/>
      <c r="Q89" s="309"/>
      <c r="R89" s="310"/>
      <c r="S89" s="1"/>
      <c r="T89" s="1"/>
      <c r="U89" s="1"/>
      <c r="V89" s="1"/>
      <c r="W89" s="1"/>
      <c r="X89" s="1"/>
      <c r="Y89" s="1"/>
      <c r="Z89" s="1"/>
    </row>
    <row r="90" spans="1:26" ht="20.5" customHeight="1" x14ac:dyDescent="0.35">
      <c r="A90" s="1"/>
      <c r="B90" s="333" t="s">
        <v>554</v>
      </c>
      <c r="C90" s="333" t="s">
        <v>1123</v>
      </c>
      <c r="D90" s="333" t="s">
        <v>1124</v>
      </c>
      <c r="E90" s="299" t="s">
        <v>934</v>
      </c>
      <c r="F90" s="351" t="s">
        <v>318</v>
      </c>
      <c r="G90" s="340">
        <v>25</v>
      </c>
      <c r="H90" s="296">
        <v>462645</v>
      </c>
      <c r="I90" s="201"/>
      <c r="J90" s="200">
        <v>18505.8</v>
      </c>
      <c r="K90" s="1"/>
      <c r="L90" s="1"/>
      <c r="M90" s="309"/>
      <c r="N90" s="310"/>
      <c r="O90" s="1"/>
      <c r="P90" s="318"/>
      <c r="Q90" s="309"/>
      <c r="R90" s="310"/>
      <c r="S90" s="1"/>
      <c r="T90" s="1"/>
      <c r="U90" s="1"/>
      <c r="V90" s="1"/>
      <c r="W90" s="1"/>
      <c r="X90" s="1"/>
      <c r="Y90" s="1"/>
      <c r="Z90" s="1"/>
    </row>
    <row r="91" spans="1:26" ht="20.5" customHeight="1" x14ac:dyDescent="0.35">
      <c r="A91" s="1"/>
      <c r="B91" s="333" t="s">
        <v>554</v>
      </c>
      <c r="C91" s="333" t="s">
        <v>1125</v>
      </c>
      <c r="D91" s="333" t="s">
        <v>1126</v>
      </c>
      <c r="E91" s="299" t="s">
        <v>934</v>
      </c>
      <c r="F91" s="351" t="s">
        <v>318</v>
      </c>
      <c r="G91" s="343">
        <v>25</v>
      </c>
      <c r="H91" s="296">
        <v>462645</v>
      </c>
      <c r="I91" s="201"/>
      <c r="J91" s="200">
        <v>18505.8</v>
      </c>
      <c r="K91" s="1"/>
      <c r="L91" s="1"/>
      <c r="M91" s="309"/>
      <c r="N91" s="310"/>
      <c r="O91" s="1"/>
      <c r="P91" s="318"/>
      <c r="Q91" s="309"/>
      <c r="R91" s="310"/>
      <c r="S91" s="1"/>
      <c r="T91" s="1"/>
      <c r="U91" s="1"/>
      <c r="V91" s="1"/>
      <c r="W91" s="1"/>
      <c r="X91" s="1"/>
      <c r="Y91" s="1"/>
      <c r="Z91" s="1"/>
    </row>
    <row r="92" spans="1:26" ht="20.5" customHeight="1" x14ac:dyDescent="0.35">
      <c r="A92" s="1"/>
      <c r="B92" s="333" t="s">
        <v>554</v>
      </c>
      <c r="C92" s="333" t="s">
        <v>1127</v>
      </c>
      <c r="D92" s="333" t="s">
        <v>1128</v>
      </c>
      <c r="E92" s="299" t="s">
        <v>934</v>
      </c>
      <c r="F92" s="351" t="s">
        <v>318</v>
      </c>
      <c r="G92" s="344">
        <v>25</v>
      </c>
      <c r="H92" s="296">
        <v>462645</v>
      </c>
      <c r="I92" s="201"/>
      <c r="J92" s="200">
        <v>18505.8</v>
      </c>
      <c r="K92" s="1"/>
      <c r="L92" s="1"/>
      <c r="M92" s="309"/>
      <c r="N92" s="310"/>
      <c r="O92" s="1"/>
      <c r="P92" s="318"/>
      <c r="Q92" s="309"/>
      <c r="R92" s="310"/>
      <c r="S92" s="1"/>
      <c r="T92" s="1"/>
      <c r="U92" s="1"/>
      <c r="V92" s="1"/>
      <c r="W92" s="1"/>
      <c r="X92" s="1"/>
      <c r="Y92" s="1"/>
      <c r="Z92" s="1"/>
    </row>
    <row r="93" spans="1:26" ht="20.5" customHeight="1" x14ac:dyDescent="0.35">
      <c r="A93" s="1"/>
      <c r="B93" s="333" t="s">
        <v>554</v>
      </c>
      <c r="C93" s="333" t="s">
        <v>1129</v>
      </c>
      <c r="D93" s="333" t="s">
        <v>1130</v>
      </c>
      <c r="E93" s="299" t="s">
        <v>934</v>
      </c>
      <c r="F93" s="351" t="s">
        <v>318</v>
      </c>
      <c r="G93" s="344">
        <v>25</v>
      </c>
      <c r="H93" s="296">
        <v>462645</v>
      </c>
      <c r="I93" s="201"/>
      <c r="J93" s="200">
        <v>18505.8</v>
      </c>
      <c r="K93" s="1"/>
      <c r="L93" s="1"/>
      <c r="M93" s="309"/>
      <c r="N93" s="310"/>
      <c r="O93" s="1"/>
      <c r="P93" s="318"/>
      <c r="Q93" s="309"/>
      <c r="R93" s="310"/>
      <c r="S93" s="1"/>
      <c r="T93" s="1"/>
      <c r="U93" s="1"/>
      <c r="V93" s="1"/>
      <c r="W93" s="1"/>
      <c r="X93" s="1"/>
      <c r="Y93" s="1"/>
      <c r="Z93" s="1"/>
    </row>
    <row r="94" spans="1:26" ht="20.5" customHeight="1" x14ac:dyDescent="0.35">
      <c r="A94" s="1"/>
      <c r="B94" s="333" t="s">
        <v>554</v>
      </c>
      <c r="C94" s="333" t="s">
        <v>1131</v>
      </c>
      <c r="D94" s="333" t="s">
        <v>1132</v>
      </c>
      <c r="E94" s="299" t="s">
        <v>934</v>
      </c>
      <c r="F94" s="351" t="s">
        <v>318</v>
      </c>
      <c r="G94" s="344">
        <v>25</v>
      </c>
      <c r="H94" s="296">
        <v>462645</v>
      </c>
      <c r="I94" s="201"/>
      <c r="J94" s="200">
        <v>18505.8</v>
      </c>
      <c r="K94" s="1"/>
      <c r="L94" s="1"/>
      <c r="M94" s="309"/>
      <c r="N94" s="310"/>
      <c r="O94" s="1"/>
      <c r="P94" s="318"/>
      <c r="Q94" s="309"/>
      <c r="R94" s="310"/>
      <c r="S94" s="1"/>
      <c r="T94" s="1"/>
      <c r="U94" s="1"/>
      <c r="V94" s="1"/>
      <c r="W94" s="1"/>
      <c r="X94" s="1"/>
      <c r="Y94" s="1"/>
      <c r="Z94" s="1"/>
    </row>
    <row r="95" spans="1:26" ht="20.5" customHeight="1" x14ac:dyDescent="0.35">
      <c r="A95" s="1"/>
      <c r="B95" s="333" t="s">
        <v>554</v>
      </c>
      <c r="C95" s="333" t="s">
        <v>1133</v>
      </c>
      <c r="D95" s="333" t="s">
        <v>1134</v>
      </c>
      <c r="E95" s="299" t="s">
        <v>934</v>
      </c>
      <c r="F95" s="351" t="s">
        <v>318</v>
      </c>
      <c r="G95" s="344">
        <v>25</v>
      </c>
      <c r="H95" s="296">
        <v>462645</v>
      </c>
      <c r="I95" s="201"/>
      <c r="J95" s="200">
        <v>18505.8</v>
      </c>
      <c r="K95" s="1"/>
      <c r="L95" s="1"/>
      <c r="M95" s="309"/>
      <c r="N95" s="310"/>
      <c r="O95" s="1"/>
      <c r="P95" s="318"/>
      <c r="Q95" s="309"/>
      <c r="R95" s="310"/>
      <c r="S95" s="1"/>
      <c r="T95" s="1"/>
      <c r="U95" s="1"/>
      <c r="V95" s="1"/>
      <c r="W95" s="1"/>
      <c r="X95" s="1"/>
      <c r="Y95" s="1"/>
      <c r="Z95" s="1"/>
    </row>
    <row r="96" spans="1:26" ht="20.5" customHeight="1" x14ac:dyDescent="0.35">
      <c r="A96" s="1"/>
      <c r="B96" s="333" t="s">
        <v>554</v>
      </c>
      <c r="C96" s="333" t="s">
        <v>1135</v>
      </c>
      <c r="D96" s="333" t="s">
        <v>1136</v>
      </c>
      <c r="E96" s="299" t="s">
        <v>934</v>
      </c>
      <c r="F96" s="351" t="s">
        <v>318</v>
      </c>
      <c r="G96" s="344">
        <v>25</v>
      </c>
      <c r="H96" s="296">
        <v>462645</v>
      </c>
      <c r="I96" s="201"/>
      <c r="J96" s="200">
        <v>18505.8</v>
      </c>
      <c r="K96" s="1"/>
      <c r="L96" s="1"/>
      <c r="M96" s="309"/>
      <c r="N96" s="310"/>
      <c r="O96" s="1"/>
      <c r="P96" s="318"/>
      <c r="Q96" s="309"/>
      <c r="R96" s="310"/>
      <c r="S96" s="1"/>
      <c r="T96" s="1"/>
      <c r="U96" s="1"/>
      <c r="V96" s="1"/>
      <c r="W96" s="1"/>
      <c r="X96" s="1"/>
      <c r="Y96" s="1"/>
      <c r="Z96" s="1"/>
    </row>
    <row r="97" spans="1:26" ht="20.5" customHeight="1" x14ac:dyDescent="0.35">
      <c r="A97" s="1"/>
      <c r="B97" s="333" t="s">
        <v>554</v>
      </c>
      <c r="C97" s="333" t="s">
        <v>1137</v>
      </c>
      <c r="D97" s="333" t="s">
        <v>1138</v>
      </c>
      <c r="E97" s="299" t="s">
        <v>934</v>
      </c>
      <c r="F97" s="351" t="s">
        <v>119</v>
      </c>
      <c r="G97" s="340">
        <v>25</v>
      </c>
      <c r="H97" s="296">
        <v>1003845.0000000001</v>
      </c>
      <c r="I97" s="201"/>
      <c r="J97" s="46">
        <v>40153.800000000003</v>
      </c>
      <c r="K97" s="1"/>
      <c r="L97" s="1"/>
      <c r="M97" s="309"/>
      <c r="N97" s="310"/>
      <c r="O97" s="1"/>
      <c r="P97" s="318"/>
      <c r="Q97" s="309"/>
      <c r="R97" s="310"/>
      <c r="S97" s="1"/>
      <c r="T97" s="1"/>
      <c r="U97" s="1"/>
      <c r="V97" s="1"/>
      <c r="W97" s="1"/>
      <c r="X97" s="1"/>
      <c r="Y97" s="1"/>
      <c r="Z97" s="1"/>
    </row>
    <row r="98" spans="1:26" ht="20.5" customHeight="1" x14ac:dyDescent="0.35">
      <c r="A98" s="1"/>
      <c r="B98" s="333" t="s">
        <v>554</v>
      </c>
      <c r="C98" s="333" t="s">
        <v>1139</v>
      </c>
      <c r="D98" s="333" t="s">
        <v>1140</v>
      </c>
      <c r="E98" s="299" t="s">
        <v>934</v>
      </c>
      <c r="F98" s="352" t="s">
        <v>231</v>
      </c>
      <c r="G98" s="340">
        <v>25</v>
      </c>
      <c r="H98" s="296">
        <v>502220</v>
      </c>
      <c r="I98" s="201"/>
      <c r="J98" s="184">
        <v>20088.8</v>
      </c>
      <c r="K98" s="1"/>
      <c r="L98" s="1"/>
      <c r="M98" s="309"/>
      <c r="N98" s="310"/>
      <c r="O98" s="1"/>
      <c r="P98" s="318"/>
      <c r="Q98" s="309"/>
      <c r="R98" s="310"/>
      <c r="S98" s="1"/>
      <c r="T98" s="1"/>
      <c r="U98" s="1"/>
      <c r="V98" s="1"/>
      <c r="W98" s="1"/>
      <c r="X98" s="1"/>
      <c r="Y98" s="1"/>
      <c r="Z98" s="1"/>
    </row>
    <row r="99" spans="1:26" ht="20.5" customHeight="1" x14ac:dyDescent="0.35">
      <c r="A99" s="1"/>
      <c r="B99" s="333" t="s">
        <v>554</v>
      </c>
      <c r="C99" s="333" t="s">
        <v>1141</v>
      </c>
      <c r="D99" s="333" t="s">
        <v>1142</v>
      </c>
      <c r="E99" s="299" t="s">
        <v>934</v>
      </c>
      <c r="F99" s="352" t="s">
        <v>231</v>
      </c>
      <c r="G99" s="340">
        <v>25</v>
      </c>
      <c r="H99" s="296">
        <v>502220</v>
      </c>
      <c r="I99" s="201"/>
      <c r="J99" s="184">
        <v>20088.8</v>
      </c>
      <c r="K99" s="1"/>
      <c r="L99" s="1"/>
      <c r="M99" s="309"/>
      <c r="N99" s="310"/>
      <c r="O99" s="1"/>
      <c r="P99" s="318"/>
      <c r="Q99" s="309"/>
      <c r="R99" s="310"/>
      <c r="S99" s="1"/>
      <c r="T99" s="1"/>
      <c r="U99" s="1"/>
      <c r="V99" s="1"/>
      <c r="W99" s="1"/>
      <c r="X99" s="1"/>
      <c r="Y99" s="1"/>
      <c r="Z99" s="1"/>
    </row>
    <row r="100" spans="1:26" ht="20.5" customHeight="1" x14ac:dyDescent="0.35">
      <c r="A100" s="1"/>
      <c r="B100" s="333" t="s">
        <v>554</v>
      </c>
      <c r="C100" s="333" t="s">
        <v>1143</v>
      </c>
      <c r="D100" s="333" t="s">
        <v>1144</v>
      </c>
      <c r="E100" s="299" t="s">
        <v>934</v>
      </c>
      <c r="F100" s="353" t="s">
        <v>26</v>
      </c>
      <c r="G100" s="340">
        <v>25</v>
      </c>
      <c r="H100" s="296">
        <v>193770</v>
      </c>
      <c r="I100" s="201"/>
      <c r="J100" s="184">
        <v>7750.8</v>
      </c>
      <c r="K100" s="1"/>
      <c r="L100" s="1"/>
      <c r="M100" s="309"/>
      <c r="N100" s="310"/>
      <c r="O100" s="1"/>
      <c r="P100" s="318"/>
      <c r="Q100" s="309"/>
      <c r="R100" s="310"/>
      <c r="S100" s="1"/>
      <c r="T100" s="1"/>
      <c r="U100" s="1"/>
      <c r="V100" s="1"/>
      <c r="W100" s="1"/>
      <c r="X100" s="1"/>
      <c r="Y100" s="1"/>
      <c r="Z100" s="1"/>
    </row>
    <row r="101" spans="1:26" ht="20.5" customHeight="1" x14ac:dyDescent="0.35">
      <c r="A101" s="1"/>
      <c r="B101" s="333" t="s">
        <v>554</v>
      </c>
      <c r="C101" s="333" t="s">
        <v>1145</v>
      </c>
      <c r="D101" s="333" t="s">
        <v>1146</v>
      </c>
      <c r="E101" s="299" t="s">
        <v>934</v>
      </c>
      <c r="F101" s="353" t="s">
        <v>119</v>
      </c>
      <c r="G101" s="340">
        <v>25</v>
      </c>
      <c r="H101" s="296">
        <v>1003845.0000000001</v>
      </c>
      <c r="I101" s="201"/>
      <c r="J101" s="46">
        <v>40153.800000000003</v>
      </c>
      <c r="K101" s="1"/>
      <c r="L101" s="1"/>
      <c r="M101" s="309"/>
      <c r="N101" s="310"/>
      <c r="O101" s="1"/>
      <c r="P101" s="318"/>
      <c r="Q101" s="309"/>
      <c r="R101" s="310"/>
      <c r="S101" s="1"/>
      <c r="T101" s="1"/>
      <c r="U101" s="1"/>
      <c r="V101" s="1"/>
      <c r="W101" s="1"/>
      <c r="X101" s="1"/>
      <c r="Y101" s="1"/>
      <c r="Z101" s="1"/>
    </row>
    <row r="102" spans="1:26" ht="20.5" customHeight="1" x14ac:dyDescent="0.35">
      <c r="A102" s="1"/>
      <c r="B102" s="333" t="s">
        <v>554</v>
      </c>
      <c r="C102" s="333" t="s">
        <v>1147</v>
      </c>
      <c r="D102" s="333" t="s">
        <v>1148</v>
      </c>
      <c r="E102" s="299" t="s">
        <v>934</v>
      </c>
      <c r="F102" s="353" t="s">
        <v>485</v>
      </c>
      <c r="G102" s="340">
        <v>25</v>
      </c>
      <c r="H102" s="296">
        <v>420020</v>
      </c>
      <c r="I102" s="201"/>
      <c r="J102" s="153">
        <v>16800.8</v>
      </c>
      <c r="K102" s="1"/>
      <c r="L102" s="1"/>
      <c r="M102" s="309"/>
      <c r="N102" s="310"/>
      <c r="O102" s="1"/>
      <c r="P102" s="318"/>
      <c r="Q102" s="309"/>
      <c r="R102" s="310"/>
      <c r="S102" s="1"/>
      <c r="T102" s="1"/>
      <c r="U102" s="1"/>
      <c r="V102" s="1"/>
      <c r="W102" s="1"/>
      <c r="X102" s="1"/>
      <c r="Y102" s="1"/>
      <c r="Z102" s="1"/>
    </row>
    <row r="103" spans="1:26" ht="20.5" customHeight="1" x14ac:dyDescent="0.35">
      <c r="A103" s="1"/>
      <c r="B103" s="333" t="s">
        <v>554</v>
      </c>
      <c r="C103" s="333" t="s">
        <v>1149</v>
      </c>
      <c r="D103" s="333" t="s">
        <v>1150</v>
      </c>
      <c r="E103" s="299" t="s">
        <v>934</v>
      </c>
      <c r="F103" s="353" t="s">
        <v>40</v>
      </c>
      <c r="G103" s="340">
        <v>25</v>
      </c>
      <c r="H103" s="296">
        <v>277270</v>
      </c>
      <c r="I103" s="201"/>
      <c r="J103" s="186">
        <v>11090.8</v>
      </c>
      <c r="K103" s="1"/>
      <c r="L103" s="1"/>
      <c r="M103" s="309"/>
      <c r="N103" s="310"/>
      <c r="O103" s="1"/>
      <c r="P103" s="318"/>
      <c r="Q103" s="309"/>
      <c r="R103" s="310"/>
      <c r="S103" s="1"/>
      <c r="T103" s="1"/>
      <c r="U103" s="1"/>
      <c r="V103" s="1"/>
      <c r="W103" s="1"/>
      <c r="X103" s="1"/>
      <c r="Y103" s="1"/>
      <c r="Z103" s="1"/>
    </row>
    <row r="104" spans="1:26" ht="20.5" customHeight="1" x14ac:dyDescent="0.35">
      <c r="A104" s="1"/>
      <c r="B104" s="333" t="s">
        <v>554</v>
      </c>
      <c r="C104" s="333" t="s">
        <v>1151</v>
      </c>
      <c r="D104" s="333" t="s">
        <v>1152</v>
      </c>
      <c r="E104" s="299" t="s">
        <v>934</v>
      </c>
      <c r="F104" s="353" t="s">
        <v>26</v>
      </c>
      <c r="G104" s="340">
        <v>25</v>
      </c>
      <c r="H104" s="296">
        <v>193770</v>
      </c>
      <c r="I104" s="201"/>
      <c r="J104" s="184">
        <v>7750.8</v>
      </c>
      <c r="K104" s="1"/>
      <c r="L104" s="1"/>
      <c r="M104" s="309"/>
      <c r="N104" s="310"/>
      <c r="O104" s="1"/>
      <c r="P104" s="318"/>
      <c r="Q104" s="309"/>
      <c r="R104" s="310"/>
      <c r="S104" s="1"/>
      <c r="T104" s="1"/>
      <c r="U104" s="1"/>
      <c r="V104" s="1"/>
      <c r="W104" s="1"/>
      <c r="X104" s="1"/>
      <c r="Y104" s="1"/>
      <c r="Z104" s="1"/>
    </row>
    <row r="105" spans="1:26" ht="20.5" customHeight="1" x14ac:dyDescent="0.35">
      <c r="A105" s="1"/>
      <c r="B105" s="333" t="s">
        <v>554</v>
      </c>
      <c r="C105" s="333" t="s">
        <v>1153</v>
      </c>
      <c r="D105" s="333" t="s">
        <v>1154</v>
      </c>
      <c r="E105" s="299" t="s">
        <v>934</v>
      </c>
      <c r="F105" s="353" t="s">
        <v>26</v>
      </c>
      <c r="G105" s="340">
        <v>25</v>
      </c>
      <c r="H105" s="296">
        <v>193770</v>
      </c>
      <c r="I105" s="201"/>
      <c r="J105" s="184">
        <v>7750.8</v>
      </c>
      <c r="K105" s="1"/>
      <c r="L105" s="1"/>
      <c r="M105" s="309"/>
      <c r="N105" s="310"/>
      <c r="O105" s="1"/>
      <c r="P105" s="318"/>
      <c r="Q105" s="309"/>
      <c r="R105" s="310"/>
      <c r="S105" s="1"/>
      <c r="T105" s="1"/>
      <c r="U105" s="1"/>
      <c r="V105" s="1"/>
      <c r="W105" s="1"/>
      <c r="X105" s="1"/>
      <c r="Y105" s="1"/>
      <c r="Z105" s="1"/>
    </row>
    <row r="106" spans="1:26" ht="20.5" customHeight="1" x14ac:dyDescent="0.35">
      <c r="A106" s="1"/>
      <c r="B106" s="333" t="s">
        <v>554</v>
      </c>
      <c r="C106" s="333" t="s">
        <v>1155</v>
      </c>
      <c r="D106" s="333" t="s">
        <v>1156</v>
      </c>
      <c r="E106" s="299" t="s">
        <v>934</v>
      </c>
      <c r="F106" s="353" t="s">
        <v>26</v>
      </c>
      <c r="G106" s="340">
        <v>25</v>
      </c>
      <c r="H106" s="296">
        <v>193770</v>
      </c>
      <c r="I106" s="201"/>
      <c r="J106" s="184">
        <v>7750.8</v>
      </c>
      <c r="K106" s="1"/>
      <c r="L106" s="1"/>
      <c r="M106" s="309"/>
      <c r="N106" s="310"/>
      <c r="O106" s="1"/>
      <c r="P106" s="318"/>
      <c r="Q106" s="309"/>
      <c r="R106" s="310"/>
      <c r="S106" s="1"/>
      <c r="T106" s="1"/>
      <c r="U106" s="1"/>
      <c r="V106" s="1"/>
      <c r="W106" s="1"/>
      <c r="X106" s="1"/>
      <c r="Y106" s="1"/>
      <c r="Z106" s="1"/>
    </row>
    <row r="107" spans="1:26" ht="20.5" customHeight="1" x14ac:dyDescent="0.35">
      <c r="A107" s="1"/>
      <c r="B107" s="333" t="s">
        <v>554</v>
      </c>
      <c r="C107" s="333" t="s">
        <v>1157</v>
      </c>
      <c r="D107" s="333" t="s">
        <v>1158</v>
      </c>
      <c r="E107" s="299" t="s">
        <v>934</v>
      </c>
      <c r="F107" s="353" t="s">
        <v>26</v>
      </c>
      <c r="G107" s="340">
        <v>25</v>
      </c>
      <c r="H107" s="296">
        <v>193770</v>
      </c>
      <c r="I107" s="201"/>
      <c r="J107" s="184">
        <v>7750.8</v>
      </c>
      <c r="K107" s="1"/>
      <c r="L107" s="1"/>
      <c r="M107" s="309"/>
      <c r="N107" s="310"/>
      <c r="O107" s="1"/>
      <c r="P107" s="318"/>
      <c r="Q107" s="309"/>
      <c r="R107" s="310"/>
      <c r="S107" s="1"/>
      <c r="T107" s="1"/>
      <c r="U107" s="1"/>
      <c r="V107" s="1"/>
      <c r="W107" s="1"/>
      <c r="X107" s="1"/>
      <c r="Y107" s="1"/>
      <c r="Z107" s="1"/>
    </row>
    <row r="108" spans="1:26" ht="20.5" customHeight="1" x14ac:dyDescent="0.35">
      <c r="A108" s="1"/>
      <c r="B108" s="333" t="s">
        <v>554</v>
      </c>
      <c r="C108" s="333" t="s">
        <v>1159</v>
      </c>
      <c r="D108" s="333" t="s">
        <v>1160</v>
      </c>
      <c r="E108" s="299" t="s">
        <v>934</v>
      </c>
      <c r="F108" s="353" t="s">
        <v>26</v>
      </c>
      <c r="G108" s="340">
        <v>25</v>
      </c>
      <c r="H108" s="296">
        <v>193770</v>
      </c>
      <c r="I108" s="201"/>
      <c r="J108" s="184">
        <v>7750.8</v>
      </c>
      <c r="K108" s="1"/>
      <c r="L108" s="1"/>
      <c r="M108" s="309"/>
      <c r="N108" s="310"/>
      <c r="O108" s="1"/>
      <c r="P108" s="318"/>
      <c r="Q108" s="309"/>
      <c r="R108" s="310"/>
      <c r="S108" s="1"/>
      <c r="T108" s="1"/>
      <c r="U108" s="1"/>
      <c r="V108" s="1"/>
      <c r="W108" s="1"/>
      <c r="X108" s="1"/>
      <c r="Y108" s="1"/>
      <c r="Z108" s="1"/>
    </row>
    <row r="109" spans="1:26" ht="20.5" customHeight="1" x14ac:dyDescent="0.35">
      <c r="A109" s="1"/>
      <c r="B109" s="333" t="s">
        <v>554</v>
      </c>
      <c r="C109" s="333" t="s">
        <v>1161</v>
      </c>
      <c r="D109" s="333" t="s">
        <v>1162</v>
      </c>
      <c r="E109" s="299" t="s">
        <v>934</v>
      </c>
      <c r="F109" s="354" t="s">
        <v>944</v>
      </c>
      <c r="G109" s="340">
        <v>25</v>
      </c>
      <c r="H109" s="296">
        <v>287895</v>
      </c>
      <c r="I109" s="201"/>
      <c r="J109" s="186">
        <v>11515.8</v>
      </c>
      <c r="K109" s="1"/>
      <c r="L109" s="1"/>
      <c r="M109" s="309"/>
      <c r="N109" s="310"/>
      <c r="O109" s="1"/>
      <c r="P109" s="318"/>
      <c r="Q109" s="309"/>
      <c r="R109" s="310"/>
      <c r="S109" s="1"/>
      <c r="T109" s="1"/>
      <c r="U109" s="1"/>
      <c r="V109" s="1"/>
      <c r="W109" s="1"/>
      <c r="X109" s="1"/>
      <c r="Y109" s="1"/>
      <c r="Z109" s="1"/>
    </row>
    <row r="110" spans="1:26" ht="20.5" customHeight="1" x14ac:dyDescent="0.35">
      <c r="A110" s="1"/>
      <c r="B110" s="333" t="s">
        <v>554</v>
      </c>
      <c r="C110" s="333" t="s">
        <v>1163</v>
      </c>
      <c r="D110" s="333" t="s">
        <v>1164</v>
      </c>
      <c r="E110" s="299" t="s">
        <v>934</v>
      </c>
      <c r="F110" s="354" t="s">
        <v>944</v>
      </c>
      <c r="G110" s="340">
        <v>25</v>
      </c>
      <c r="H110" s="296">
        <v>287895</v>
      </c>
      <c r="I110" s="201"/>
      <c r="J110" s="186">
        <v>11515.8</v>
      </c>
      <c r="K110" s="1"/>
      <c r="L110" s="1"/>
      <c r="M110" s="309"/>
      <c r="N110" s="310"/>
      <c r="O110" s="1"/>
      <c r="P110" s="318"/>
      <c r="Q110" s="309"/>
      <c r="R110" s="310"/>
      <c r="S110" s="1"/>
      <c r="T110" s="1"/>
      <c r="U110" s="1"/>
      <c r="V110" s="1"/>
      <c r="W110" s="1"/>
      <c r="X110" s="1"/>
      <c r="Y110" s="1"/>
      <c r="Z110" s="1"/>
    </row>
    <row r="111" spans="1:26" ht="20.5" customHeight="1" x14ac:dyDescent="0.35">
      <c r="A111" s="1"/>
      <c r="B111" s="333" t="s">
        <v>554</v>
      </c>
      <c r="C111" s="333" t="s">
        <v>1165</v>
      </c>
      <c r="D111" s="333" t="s">
        <v>1166</v>
      </c>
      <c r="E111" s="299" t="s">
        <v>934</v>
      </c>
      <c r="F111" s="354" t="s">
        <v>944</v>
      </c>
      <c r="G111" s="340">
        <v>25</v>
      </c>
      <c r="H111" s="296">
        <v>287895</v>
      </c>
      <c r="I111" s="201"/>
      <c r="J111" s="186">
        <v>11515.8</v>
      </c>
      <c r="K111" s="1"/>
      <c r="L111" s="1"/>
      <c r="M111" s="309"/>
      <c r="N111" s="310"/>
      <c r="O111" s="1"/>
      <c r="P111" s="318"/>
      <c r="Q111" s="309"/>
      <c r="R111" s="310"/>
      <c r="S111" s="1"/>
      <c r="T111" s="1"/>
      <c r="U111" s="1"/>
      <c r="V111" s="1"/>
      <c r="W111" s="1"/>
      <c r="X111" s="1"/>
      <c r="Y111" s="1"/>
      <c r="Z111" s="1"/>
    </row>
    <row r="112" spans="1:26" ht="20.5" customHeight="1" x14ac:dyDescent="0.35">
      <c r="A112" s="1"/>
      <c r="B112" s="333" t="s">
        <v>554</v>
      </c>
      <c r="C112" s="333" t="s">
        <v>1167</v>
      </c>
      <c r="D112" s="333" t="s">
        <v>1168</v>
      </c>
      <c r="E112" s="299" t="s">
        <v>934</v>
      </c>
      <c r="F112" s="354" t="s">
        <v>944</v>
      </c>
      <c r="G112" s="340">
        <v>25</v>
      </c>
      <c r="H112" s="296">
        <v>287895</v>
      </c>
      <c r="I112" s="201"/>
      <c r="J112" s="186">
        <v>11515.8</v>
      </c>
      <c r="K112" s="1"/>
      <c r="L112" s="1"/>
      <c r="M112" s="309"/>
      <c r="N112" s="310"/>
      <c r="O112" s="1"/>
      <c r="P112" s="318"/>
      <c r="Q112" s="309"/>
      <c r="R112" s="310"/>
      <c r="S112" s="1"/>
      <c r="T112" s="1"/>
      <c r="U112" s="1"/>
      <c r="V112" s="1"/>
      <c r="W112" s="1"/>
      <c r="X112" s="1"/>
      <c r="Y112" s="1"/>
      <c r="Z112" s="1"/>
    </row>
    <row r="113" spans="1:26" ht="20.5" customHeight="1" x14ac:dyDescent="0.35">
      <c r="A113" s="1"/>
      <c r="B113" s="333" t="s">
        <v>554</v>
      </c>
      <c r="C113" s="333" t="s">
        <v>1169</v>
      </c>
      <c r="D113" s="333" t="s">
        <v>1170</v>
      </c>
      <c r="E113" s="299" t="s">
        <v>934</v>
      </c>
      <c r="F113" s="354" t="s">
        <v>944</v>
      </c>
      <c r="G113" s="340">
        <v>25</v>
      </c>
      <c r="H113" s="296">
        <v>287895</v>
      </c>
      <c r="I113" s="201"/>
      <c r="J113" s="186">
        <v>11515.8</v>
      </c>
      <c r="K113" s="1"/>
      <c r="L113" s="1"/>
      <c r="M113" s="309"/>
      <c r="N113" s="310"/>
      <c r="O113" s="1"/>
      <c r="P113" s="318"/>
      <c r="Q113" s="309"/>
      <c r="R113" s="310"/>
      <c r="S113" s="1"/>
      <c r="T113" s="1"/>
      <c r="U113" s="1"/>
      <c r="V113" s="1"/>
      <c r="W113" s="1"/>
      <c r="X113" s="1"/>
      <c r="Y113" s="1"/>
      <c r="Z113" s="1"/>
    </row>
    <row r="114" spans="1:26" ht="20.5" customHeight="1" x14ac:dyDescent="0.35">
      <c r="A114" s="1"/>
      <c r="B114" s="333" t="s">
        <v>554</v>
      </c>
      <c r="C114" s="333" t="s">
        <v>1171</v>
      </c>
      <c r="D114" s="333" t="s">
        <v>1172</v>
      </c>
      <c r="E114" s="299" t="s">
        <v>934</v>
      </c>
      <c r="F114" s="354" t="s">
        <v>944</v>
      </c>
      <c r="G114" s="340">
        <v>25</v>
      </c>
      <c r="H114" s="296">
        <v>287895</v>
      </c>
      <c r="I114" s="201"/>
      <c r="J114" s="186">
        <v>11515.8</v>
      </c>
      <c r="K114" s="1"/>
      <c r="L114" s="1"/>
      <c r="M114" s="309"/>
      <c r="N114" s="310"/>
      <c r="O114" s="1"/>
      <c r="P114" s="318"/>
      <c r="Q114" s="309"/>
      <c r="R114" s="310"/>
      <c r="S114" s="1"/>
      <c r="T114" s="1"/>
      <c r="U114" s="1"/>
      <c r="V114" s="1"/>
      <c r="W114" s="1"/>
      <c r="X114" s="1"/>
      <c r="Y114" s="1"/>
      <c r="Z114" s="1"/>
    </row>
    <row r="115" spans="1:26" ht="20.5" customHeight="1" x14ac:dyDescent="0.35">
      <c r="A115" s="1"/>
      <c r="B115" s="333" t="s">
        <v>554</v>
      </c>
      <c r="C115" s="333" t="s">
        <v>1173</v>
      </c>
      <c r="D115" s="333" t="s">
        <v>1174</v>
      </c>
      <c r="E115" s="299" t="s">
        <v>934</v>
      </c>
      <c r="F115" s="354" t="s">
        <v>944</v>
      </c>
      <c r="G115" s="340">
        <v>25</v>
      </c>
      <c r="H115" s="296">
        <v>287895</v>
      </c>
      <c r="I115" s="201"/>
      <c r="J115" s="186">
        <v>11515.8</v>
      </c>
      <c r="K115" s="1"/>
      <c r="L115" s="1"/>
      <c r="M115" s="309"/>
      <c r="N115" s="310"/>
      <c r="O115" s="1"/>
      <c r="P115" s="318"/>
      <c r="Q115" s="309"/>
      <c r="R115" s="310"/>
      <c r="S115" s="1"/>
      <c r="T115" s="1"/>
      <c r="U115" s="1"/>
      <c r="V115" s="1"/>
      <c r="W115" s="1"/>
      <c r="X115" s="1"/>
      <c r="Y115" s="1"/>
      <c r="Z115" s="1"/>
    </row>
    <row r="116" spans="1:26" ht="20.5" customHeight="1" x14ac:dyDescent="0.35">
      <c r="A116" s="1"/>
      <c r="B116" s="333" t="s">
        <v>554</v>
      </c>
      <c r="C116" s="333" t="s">
        <v>1175</v>
      </c>
      <c r="D116" s="333" t="s">
        <v>1176</v>
      </c>
      <c r="E116" s="299" t="s">
        <v>934</v>
      </c>
      <c r="F116" s="354" t="s">
        <v>944</v>
      </c>
      <c r="G116" s="340">
        <v>25</v>
      </c>
      <c r="H116" s="296">
        <v>287895</v>
      </c>
      <c r="I116" s="201"/>
      <c r="J116" s="186">
        <v>11515.8</v>
      </c>
      <c r="K116" s="1"/>
      <c r="L116" s="1"/>
      <c r="M116" s="309"/>
      <c r="N116" s="310"/>
      <c r="O116" s="1"/>
      <c r="P116" s="318"/>
      <c r="Q116" s="309"/>
      <c r="R116" s="310"/>
      <c r="S116" s="1"/>
      <c r="T116" s="1"/>
      <c r="U116" s="1"/>
      <c r="V116" s="1"/>
      <c r="W116" s="1"/>
      <c r="X116" s="1"/>
      <c r="Y116" s="1"/>
      <c r="Z116" s="1"/>
    </row>
    <row r="117" spans="1:26" ht="20.5" customHeight="1" x14ac:dyDescent="0.35">
      <c r="A117" s="1"/>
      <c r="B117" s="333" t="s">
        <v>554</v>
      </c>
      <c r="C117" s="333" t="s">
        <v>1177</v>
      </c>
      <c r="D117" s="333" t="s">
        <v>1178</v>
      </c>
      <c r="E117" s="299" t="s">
        <v>934</v>
      </c>
      <c r="F117" s="354" t="s">
        <v>944</v>
      </c>
      <c r="G117" s="340">
        <v>25</v>
      </c>
      <c r="H117" s="296">
        <v>287895</v>
      </c>
      <c r="I117" s="201"/>
      <c r="J117" s="186">
        <v>11515.8</v>
      </c>
      <c r="K117" s="1"/>
      <c r="L117" s="1"/>
      <c r="M117" s="309"/>
      <c r="N117" s="310"/>
      <c r="O117" s="1"/>
      <c r="P117" s="318"/>
      <c r="Q117" s="309"/>
      <c r="R117" s="310"/>
      <c r="S117" s="1"/>
      <c r="T117" s="1"/>
      <c r="U117" s="1"/>
      <c r="V117" s="1"/>
      <c r="W117" s="1"/>
      <c r="X117" s="1"/>
      <c r="Y117" s="1"/>
      <c r="Z117" s="1"/>
    </row>
    <row r="118" spans="1:26" ht="20.5" customHeight="1" x14ac:dyDescent="0.35">
      <c r="A118" s="1"/>
      <c r="B118" s="333" t="s">
        <v>554</v>
      </c>
      <c r="C118" s="333" t="s">
        <v>1179</v>
      </c>
      <c r="D118" s="333" t="s">
        <v>1180</v>
      </c>
      <c r="E118" s="299" t="s">
        <v>934</v>
      </c>
      <c r="F118" s="354" t="s">
        <v>580</v>
      </c>
      <c r="G118" s="340">
        <v>25</v>
      </c>
      <c r="H118" s="296">
        <v>296770</v>
      </c>
      <c r="I118" s="201"/>
      <c r="J118" s="186">
        <v>11870.8</v>
      </c>
      <c r="K118" s="1"/>
      <c r="L118" s="1"/>
      <c r="M118" s="309"/>
      <c r="N118" s="310"/>
      <c r="O118" s="1"/>
      <c r="P118" s="318"/>
      <c r="Q118" s="309"/>
      <c r="R118" s="310"/>
      <c r="S118" s="1"/>
      <c r="T118" s="1"/>
      <c r="U118" s="1"/>
      <c r="V118" s="1"/>
      <c r="W118" s="1"/>
      <c r="X118" s="1"/>
      <c r="Y118" s="1"/>
      <c r="Z118" s="1"/>
    </row>
    <row r="119" spans="1:26" ht="20.5" customHeight="1" x14ac:dyDescent="0.35">
      <c r="A119" s="1"/>
      <c r="B119" s="333" t="s">
        <v>554</v>
      </c>
      <c r="C119" s="333" t="s">
        <v>1181</v>
      </c>
      <c r="D119" s="333" t="s">
        <v>1182</v>
      </c>
      <c r="E119" s="299" t="s">
        <v>934</v>
      </c>
      <c r="F119" s="354" t="s">
        <v>580</v>
      </c>
      <c r="G119" s="340">
        <v>25</v>
      </c>
      <c r="H119" s="296">
        <v>296770</v>
      </c>
      <c r="I119" s="201"/>
      <c r="J119" s="186">
        <v>11870.8</v>
      </c>
      <c r="K119" s="1"/>
      <c r="L119" s="1"/>
      <c r="M119" s="309"/>
      <c r="N119" s="310"/>
      <c r="O119" s="1"/>
      <c r="P119" s="318"/>
      <c r="Q119" s="309"/>
      <c r="R119" s="310"/>
      <c r="S119" s="1"/>
      <c r="T119" s="1"/>
      <c r="U119" s="1"/>
      <c r="V119" s="1"/>
      <c r="W119" s="1"/>
      <c r="X119" s="1"/>
      <c r="Y119" s="1"/>
      <c r="Z119" s="1"/>
    </row>
    <row r="120" spans="1:26" ht="20.5" customHeight="1" x14ac:dyDescent="0.35">
      <c r="A120" s="1"/>
      <c r="B120" s="333" t="s">
        <v>554</v>
      </c>
      <c r="C120" s="333" t="s">
        <v>1183</v>
      </c>
      <c r="D120" s="333" t="s">
        <v>1184</v>
      </c>
      <c r="E120" s="299" t="s">
        <v>934</v>
      </c>
      <c r="F120" s="354" t="s">
        <v>580</v>
      </c>
      <c r="G120" s="340">
        <v>25</v>
      </c>
      <c r="H120" s="296">
        <v>296770</v>
      </c>
      <c r="I120" s="201"/>
      <c r="J120" s="186">
        <v>11870.8</v>
      </c>
      <c r="K120" s="1"/>
      <c r="L120" s="1"/>
      <c r="M120" s="309"/>
      <c r="N120" s="310"/>
      <c r="O120" s="1"/>
      <c r="P120" s="318"/>
      <c r="Q120" s="309"/>
      <c r="R120" s="310"/>
      <c r="S120" s="1"/>
      <c r="T120" s="1"/>
      <c r="U120" s="1"/>
      <c r="V120" s="1"/>
      <c r="W120" s="1"/>
      <c r="X120" s="1"/>
      <c r="Y120" s="1"/>
      <c r="Z120" s="1"/>
    </row>
    <row r="121" spans="1:26" ht="23" customHeight="1" x14ac:dyDescent="0.35">
      <c r="A121" s="1"/>
      <c r="B121" s="333" t="s">
        <v>554</v>
      </c>
      <c r="C121" s="333" t="s">
        <v>1185</v>
      </c>
      <c r="D121" s="333" t="s">
        <v>1186</v>
      </c>
      <c r="E121" s="299" t="s">
        <v>934</v>
      </c>
      <c r="F121" s="348" t="s">
        <v>41</v>
      </c>
      <c r="G121" s="340">
        <v>25</v>
      </c>
      <c r="H121" s="296">
        <v>389195</v>
      </c>
      <c r="I121" s="201"/>
      <c r="J121" s="186">
        <v>15567.8</v>
      </c>
      <c r="K121" s="1"/>
      <c r="L121" s="1"/>
      <c r="M121" s="309"/>
      <c r="N121" s="310"/>
      <c r="O121" s="1"/>
      <c r="P121" s="318"/>
      <c r="Q121" s="309"/>
      <c r="R121" s="310"/>
      <c r="S121" s="1"/>
      <c r="T121" s="1"/>
      <c r="U121" s="1"/>
      <c r="V121" s="1"/>
      <c r="W121" s="1"/>
      <c r="X121" s="1"/>
      <c r="Y121" s="1"/>
      <c r="Z121" s="1"/>
    </row>
    <row r="122" spans="1:26" ht="22" customHeight="1" x14ac:dyDescent="0.35">
      <c r="A122" s="1"/>
      <c r="B122" s="333" t="s">
        <v>554</v>
      </c>
      <c r="C122" s="333" t="s">
        <v>1187</v>
      </c>
      <c r="D122" s="333" t="s">
        <v>1188</v>
      </c>
      <c r="E122" s="299" t="s">
        <v>934</v>
      </c>
      <c r="F122" s="348" t="s">
        <v>41</v>
      </c>
      <c r="G122" s="340">
        <v>25</v>
      </c>
      <c r="H122" s="296">
        <v>389195</v>
      </c>
      <c r="I122" s="201"/>
      <c r="J122" s="186">
        <v>15567.8</v>
      </c>
      <c r="K122" s="1"/>
      <c r="L122" s="1"/>
      <c r="M122" s="309"/>
      <c r="N122" s="310"/>
      <c r="O122" s="1"/>
      <c r="P122" s="318"/>
      <c r="Q122" s="309"/>
      <c r="R122" s="310"/>
      <c r="S122" s="1"/>
      <c r="T122" s="1"/>
      <c r="U122" s="1"/>
      <c r="V122" s="1"/>
      <c r="W122" s="1"/>
      <c r="X122" s="1"/>
      <c r="Y122" s="1"/>
      <c r="Z122" s="1"/>
    </row>
    <row r="123" spans="1:26" ht="23.5" customHeight="1" x14ac:dyDescent="0.35">
      <c r="A123" s="1"/>
      <c r="B123" s="333" t="s">
        <v>554</v>
      </c>
      <c r="C123" s="333" t="s">
        <v>1189</v>
      </c>
      <c r="D123" s="333" t="s">
        <v>1190</v>
      </c>
      <c r="E123" s="299" t="s">
        <v>934</v>
      </c>
      <c r="F123" s="348" t="s">
        <v>41</v>
      </c>
      <c r="G123" s="340">
        <v>25</v>
      </c>
      <c r="H123" s="296">
        <v>389195</v>
      </c>
      <c r="I123" s="201"/>
      <c r="J123" s="186">
        <v>15567.8</v>
      </c>
      <c r="K123" s="1"/>
      <c r="L123" s="1"/>
      <c r="M123" s="309"/>
      <c r="N123" s="310"/>
      <c r="O123" s="1"/>
      <c r="P123" s="318"/>
      <c r="Q123" s="309"/>
      <c r="R123" s="310"/>
      <c r="S123" s="1"/>
      <c r="T123" s="1"/>
      <c r="U123" s="1"/>
      <c r="V123" s="1"/>
      <c r="W123" s="1"/>
      <c r="X123" s="1"/>
      <c r="Y123" s="1"/>
      <c r="Z123" s="1"/>
    </row>
    <row r="124" spans="1:26" ht="20.5" customHeight="1" x14ac:dyDescent="0.35">
      <c r="A124" s="1"/>
      <c r="B124" s="333" t="s">
        <v>554</v>
      </c>
      <c r="C124" s="333" t="s">
        <v>1191</v>
      </c>
      <c r="D124" s="333" t="s">
        <v>1192</v>
      </c>
      <c r="E124" s="299" t="s">
        <v>934</v>
      </c>
      <c r="F124" s="353" t="s">
        <v>375</v>
      </c>
      <c r="G124" s="340">
        <v>25</v>
      </c>
      <c r="H124" s="296">
        <v>359020</v>
      </c>
      <c r="I124" s="201"/>
      <c r="J124" s="186">
        <v>14360.8</v>
      </c>
      <c r="K124" s="1"/>
      <c r="L124" s="1"/>
      <c r="M124" s="309"/>
      <c r="N124" s="310"/>
      <c r="O124" s="1"/>
      <c r="P124" s="318"/>
      <c r="Q124" s="309"/>
      <c r="R124" s="310"/>
      <c r="S124" s="1"/>
      <c r="T124" s="1"/>
      <c r="U124" s="1"/>
      <c r="V124" s="1"/>
      <c r="W124" s="1"/>
      <c r="X124" s="1"/>
      <c r="Y124" s="1"/>
      <c r="Z124" s="1"/>
    </row>
    <row r="125" spans="1:26" ht="20.5" customHeight="1" x14ac:dyDescent="0.35">
      <c r="A125" s="1"/>
      <c r="B125" s="333" t="s">
        <v>554</v>
      </c>
      <c r="C125" s="333" t="s">
        <v>1193</v>
      </c>
      <c r="D125" s="333" t="s">
        <v>1194</v>
      </c>
      <c r="E125" s="299" t="s">
        <v>934</v>
      </c>
      <c r="F125" s="353" t="s">
        <v>375</v>
      </c>
      <c r="G125" s="340">
        <v>25</v>
      </c>
      <c r="H125" s="296">
        <v>359020</v>
      </c>
      <c r="I125" s="201"/>
      <c r="J125" s="186">
        <v>14360.8</v>
      </c>
      <c r="K125" s="1"/>
      <c r="L125" s="1"/>
      <c r="M125" s="309"/>
      <c r="N125" s="310"/>
      <c r="O125" s="1"/>
      <c r="P125" s="318"/>
      <c r="Q125" s="309"/>
      <c r="R125" s="310"/>
      <c r="S125" s="1"/>
      <c r="T125" s="1"/>
      <c r="U125" s="1"/>
      <c r="V125" s="1"/>
      <c r="W125" s="1"/>
      <c r="X125" s="1"/>
      <c r="Y125" s="1"/>
      <c r="Z125" s="1"/>
    </row>
    <row r="126" spans="1:26" ht="20.5" customHeight="1" x14ac:dyDescent="0.35">
      <c r="A126" s="1"/>
      <c r="B126" s="333" t="s">
        <v>554</v>
      </c>
      <c r="C126" s="333" t="s">
        <v>1195</v>
      </c>
      <c r="D126" s="333" t="s">
        <v>1196</v>
      </c>
      <c r="E126" s="299" t="s">
        <v>934</v>
      </c>
      <c r="F126" s="353" t="s">
        <v>376</v>
      </c>
      <c r="G126" s="340">
        <v>25</v>
      </c>
      <c r="H126" s="296">
        <v>345020</v>
      </c>
      <c r="I126" s="201"/>
      <c r="J126" s="153">
        <v>13800.8</v>
      </c>
      <c r="K126" s="1"/>
      <c r="L126" s="1"/>
      <c r="M126" s="309"/>
      <c r="N126" s="310"/>
      <c r="O126" s="1"/>
      <c r="P126" s="318"/>
      <c r="Q126" s="309"/>
      <c r="R126" s="310"/>
      <c r="S126" s="1"/>
      <c r="T126" s="1"/>
      <c r="U126" s="1"/>
      <c r="V126" s="1"/>
      <c r="W126" s="1"/>
      <c r="X126" s="1"/>
      <c r="Y126" s="1"/>
      <c r="Z126" s="1"/>
    </row>
    <row r="127" spans="1:26" ht="20.5" customHeight="1" x14ac:dyDescent="0.35">
      <c r="A127" s="1"/>
      <c r="B127" s="333" t="s">
        <v>554</v>
      </c>
      <c r="C127" s="333" t="s">
        <v>1197</v>
      </c>
      <c r="D127" s="333" t="s">
        <v>1198</v>
      </c>
      <c r="E127" s="299" t="s">
        <v>934</v>
      </c>
      <c r="F127" s="353" t="s">
        <v>376</v>
      </c>
      <c r="G127" s="340">
        <v>25</v>
      </c>
      <c r="H127" s="296">
        <v>345020</v>
      </c>
      <c r="I127" s="201"/>
      <c r="J127" s="153">
        <v>13800.8</v>
      </c>
      <c r="K127" s="1"/>
      <c r="L127" s="1"/>
      <c r="M127" s="309"/>
      <c r="N127" s="310"/>
      <c r="O127" s="1"/>
      <c r="P127" s="318"/>
      <c r="Q127" s="309"/>
      <c r="R127" s="310"/>
      <c r="S127" s="1"/>
      <c r="T127" s="1"/>
      <c r="U127" s="1"/>
      <c r="V127" s="1"/>
      <c r="W127" s="1"/>
      <c r="X127" s="1"/>
      <c r="Y127" s="1"/>
      <c r="Z127" s="1"/>
    </row>
    <row r="128" spans="1:26" ht="20.5" customHeight="1" x14ac:dyDescent="0.35">
      <c r="A128" s="1"/>
      <c r="B128" s="333" t="s">
        <v>554</v>
      </c>
      <c r="C128" s="333" t="s">
        <v>1199</v>
      </c>
      <c r="D128" s="333" t="s">
        <v>1200</v>
      </c>
      <c r="E128" s="299" t="s">
        <v>934</v>
      </c>
      <c r="F128" s="353" t="s">
        <v>408</v>
      </c>
      <c r="G128" s="340">
        <v>25</v>
      </c>
      <c r="H128" s="296">
        <v>457895</v>
      </c>
      <c r="I128" s="201"/>
      <c r="J128" s="186">
        <v>18315.8</v>
      </c>
      <c r="K128" s="1"/>
      <c r="L128" s="1"/>
      <c r="M128" s="309"/>
      <c r="N128" s="310"/>
      <c r="O128" s="1"/>
      <c r="P128" s="318"/>
      <c r="Q128" s="309"/>
      <c r="R128" s="310"/>
      <c r="S128" s="1"/>
      <c r="T128" s="1"/>
      <c r="U128" s="1"/>
      <c r="V128" s="1"/>
      <c r="W128" s="1"/>
      <c r="X128" s="1"/>
      <c r="Y128" s="1"/>
      <c r="Z128" s="1"/>
    </row>
    <row r="129" spans="1:26" ht="20.5" customHeight="1" x14ac:dyDescent="0.35">
      <c r="A129" s="1"/>
      <c r="B129" s="333" t="s">
        <v>554</v>
      </c>
      <c r="C129" s="333" t="s">
        <v>1201</v>
      </c>
      <c r="D129" s="333" t="s">
        <v>1202</v>
      </c>
      <c r="E129" s="299" t="s">
        <v>934</v>
      </c>
      <c r="F129" s="353" t="s">
        <v>409</v>
      </c>
      <c r="G129" s="340">
        <v>25</v>
      </c>
      <c r="H129" s="296">
        <v>467895</v>
      </c>
      <c r="I129" s="201"/>
      <c r="J129" s="186">
        <v>18715.8</v>
      </c>
      <c r="K129" s="1"/>
      <c r="L129" s="1"/>
      <c r="M129" s="309"/>
      <c r="N129" s="310"/>
      <c r="O129" s="1"/>
      <c r="P129" s="318"/>
      <c r="Q129" s="309"/>
      <c r="R129" s="310"/>
      <c r="S129" s="1"/>
      <c r="T129" s="1"/>
      <c r="U129" s="1"/>
      <c r="V129" s="1"/>
      <c r="W129" s="1"/>
      <c r="X129" s="1"/>
      <c r="Y129" s="1"/>
      <c r="Z129" s="1"/>
    </row>
    <row r="130" spans="1:26" ht="20.5" customHeight="1" x14ac:dyDescent="0.35">
      <c r="A130" s="1"/>
      <c r="B130" s="333" t="s">
        <v>554</v>
      </c>
      <c r="C130" s="333" t="s">
        <v>1203</v>
      </c>
      <c r="D130" s="333" t="s">
        <v>1204</v>
      </c>
      <c r="E130" s="299" t="s">
        <v>934</v>
      </c>
      <c r="F130" s="353" t="s">
        <v>489</v>
      </c>
      <c r="G130" s="340">
        <v>25</v>
      </c>
      <c r="H130" s="296">
        <v>309645</v>
      </c>
      <c r="I130" s="201"/>
      <c r="J130" s="200">
        <v>12385.8</v>
      </c>
      <c r="K130" s="1"/>
      <c r="L130" s="1"/>
      <c r="M130" s="309"/>
      <c r="N130" s="310"/>
      <c r="O130" s="1"/>
      <c r="P130" s="318"/>
      <c r="Q130" s="309"/>
      <c r="R130" s="310"/>
      <c r="S130" s="1"/>
      <c r="T130" s="1"/>
      <c r="U130" s="1"/>
      <c r="V130" s="1"/>
      <c r="W130" s="1"/>
      <c r="X130" s="1"/>
      <c r="Y130" s="1"/>
      <c r="Z130" s="1"/>
    </row>
    <row r="131" spans="1:26" ht="20.5" customHeight="1" x14ac:dyDescent="0.35">
      <c r="A131" s="1"/>
      <c r="B131" s="333" t="s">
        <v>554</v>
      </c>
      <c r="C131" s="333" t="s">
        <v>1205</v>
      </c>
      <c r="D131" s="333" t="s">
        <v>1206</v>
      </c>
      <c r="E131" s="299" t="s">
        <v>934</v>
      </c>
      <c r="F131" s="353" t="s">
        <v>489</v>
      </c>
      <c r="G131" s="340">
        <v>25</v>
      </c>
      <c r="H131" s="296">
        <v>309645</v>
      </c>
      <c r="I131" s="201"/>
      <c r="J131" s="200">
        <v>12385.8</v>
      </c>
      <c r="K131" s="1"/>
      <c r="L131" s="1"/>
      <c r="M131" s="309"/>
      <c r="N131" s="310"/>
      <c r="O131" s="1"/>
      <c r="P131" s="318"/>
      <c r="Q131" s="309"/>
      <c r="R131" s="310"/>
      <c r="S131" s="1"/>
      <c r="T131" s="1"/>
      <c r="U131" s="1"/>
      <c r="V131" s="1"/>
      <c r="W131" s="1"/>
      <c r="X131" s="1"/>
      <c r="Y131" s="1"/>
      <c r="Z131" s="1"/>
    </row>
    <row r="132" spans="1:26" ht="20.5" customHeight="1" x14ac:dyDescent="0.35">
      <c r="A132" s="1"/>
      <c r="B132" s="333" t="s">
        <v>554</v>
      </c>
      <c r="C132" s="333" t="s">
        <v>1207</v>
      </c>
      <c r="D132" s="333" t="s">
        <v>1208</v>
      </c>
      <c r="E132" s="299" t="s">
        <v>934</v>
      </c>
      <c r="F132" s="353" t="s">
        <v>44</v>
      </c>
      <c r="G132" s="340">
        <v>25</v>
      </c>
      <c r="H132" s="296">
        <v>390520</v>
      </c>
      <c r="I132" s="201"/>
      <c r="J132" s="200">
        <v>15620.8</v>
      </c>
      <c r="K132" s="1"/>
      <c r="L132" s="1"/>
      <c r="M132" s="309"/>
      <c r="N132" s="310"/>
      <c r="O132" s="1"/>
      <c r="P132" s="318"/>
      <c r="Q132" s="309"/>
      <c r="R132" s="310"/>
      <c r="S132" s="1"/>
      <c r="T132" s="1"/>
      <c r="U132" s="1"/>
      <c r="V132" s="1"/>
      <c r="W132" s="1"/>
      <c r="X132" s="1"/>
      <c r="Y132" s="1"/>
      <c r="Z132" s="1"/>
    </row>
    <row r="133" spans="1:26" ht="20.5" customHeight="1" x14ac:dyDescent="0.35">
      <c r="A133" s="1"/>
      <c r="B133" s="333" t="s">
        <v>554</v>
      </c>
      <c r="C133" s="333" t="s">
        <v>1209</v>
      </c>
      <c r="D133" s="333" t="s">
        <v>1210</v>
      </c>
      <c r="E133" s="299" t="s">
        <v>934</v>
      </c>
      <c r="F133" s="353" t="s">
        <v>44</v>
      </c>
      <c r="G133" s="340">
        <v>25</v>
      </c>
      <c r="H133" s="296">
        <v>390520</v>
      </c>
      <c r="I133" s="201"/>
      <c r="J133" s="200">
        <v>15620.8</v>
      </c>
      <c r="K133" s="1"/>
      <c r="L133" s="1"/>
      <c r="M133" s="309"/>
      <c r="N133" s="310"/>
      <c r="O133" s="1"/>
      <c r="P133" s="318"/>
      <c r="Q133" s="309"/>
      <c r="R133" s="310"/>
      <c r="S133" s="1"/>
      <c r="T133" s="1"/>
      <c r="U133" s="1"/>
      <c r="V133" s="1"/>
      <c r="W133" s="1"/>
      <c r="X133" s="1"/>
      <c r="Y133" s="1"/>
      <c r="Z133" s="1"/>
    </row>
    <row r="134" spans="1:26" ht="20.5" customHeight="1" x14ac:dyDescent="0.35">
      <c r="A134" s="1"/>
      <c r="B134" s="333" t="s">
        <v>554</v>
      </c>
      <c r="C134" s="333" t="s">
        <v>1211</v>
      </c>
      <c r="D134" s="333" t="s">
        <v>1212</v>
      </c>
      <c r="E134" s="299" t="s">
        <v>934</v>
      </c>
      <c r="F134" s="353" t="s">
        <v>228</v>
      </c>
      <c r="G134" s="340">
        <v>25</v>
      </c>
      <c r="H134" s="296">
        <v>231344.99999999997</v>
      </c>
      <c r="I134" s="201"/>
      <c r="J134" s="184">
        <v>9253.7999999999993</v>
      </c>
      <c r="K134" s="1"/>
      <c r="L134" s="1"/>
      <c r="M134" s="309"/>
      <c r="N134" s="310"/>
      <c r="O134" s="1"/>
      <c r="P134" s="318"/>
      <c r="Q134" s="309"/>
      <c r="R134" s="310"/>
      <c r="S134" s="1"/>
      <c r="T134" s="1"/>
      <c r="U134" s="1"/>
      <c r="V134" s="1"/>
      <c r="W134" s="1"/>
      <c r="X134" s="1"/>
      <c r="Y134" s="1"/>
      <c r="Z134" s="1"/>
    </row>
    <row r="135" spans="1:26" ht="20.5" customHeight="1" x14ac:dyDescent="0.35">
      <c r="A135" s="1"/>
      <c r="B135" s="333" t="s">
        <v>554</v>
      </c>
      <c r="C135" s="333" t="s">
        <v>1213</v>
      </c>
      <c r="D135" s="333" t="s">
        <v>1214</v>
      </c>
      <c r="E135" s="299" t="s">
        <v>934</v>
      </c>
      <c r="F135" s="353" t="s">
        <v>410</v>
      </c>
      <c r="G135" s="340">
        <v>25</v>
      </c>
      <c r="H135" s="296">
        <v>544270</v>
      </c>
      <c r="I135" s="201"/>
      <c r="J135" s="184">
        <v>21770.799999999999</v>
      </c>
      <c r="K135" s="1"/>
      <c r="L135" s="1"/>
      <c r="M135" s="309"/>
      <c r="N135" s="310"/>
      <c r="O135" s="1"/>
      <c r="P135" s="318"/>
      <c r="Q135" s="309"/>
      <c r="R135" s="310"/>
      <c r="S135" s="1"/>
      <c r="T135" s="1"/>
      <c r="U135" s="1"/>
      <c r="V135" s="1"/>
      <c r="W135" s="1"/>
      <c r="X135" s="1"/>
      <c r="Y135" s="1"/>
      <c r="Z135" s="1"/>
    </row>
    <row r="136" spans="1:26" ht="20.5" customHeight="1" x14ac:dyDescent="0.35">
      <c r="A136" s="1"/>
      <c r="B136" s="333" t="s">
        <v>554</v>
      </c>
      <c r="C136" s="333" t="s">
        <v>1215</v>
      </c>
      <c r="D136" s="333" t="s">
        <v>1216</v>
      </c>
      <c r="E136" s="299" t="s">
        <v>934</v>
      </c>
      <c r="F136" s="353" t="s">
        <v>116</v>
      </c>
      <c r="G136" s="340">
        <v>25</v>
      </c>
      <c r="H136" s="296">
        <v>631420</v>
      </c>
      <c r="I136" s="201"/>
      <c r="J136" s="186">
        <v>25256.799999999999</v>
      </c>
      <c r="K136" s="1"/>
      <c r="L136" s="1"/>
      <c r="M136" s="309"/>
      <c r="N136" s="310"/>
      <c r="O136" s="1"/>
      <c r="P136" s="318"/>
      <c r="Q136" s="309"/>
      <c r="R136" s="310"/>
      <c r="S136" s="1"/>
      <c r="T136" s="1"/>
      <c r="U136" s="1"/>
      <c r="V136" s="1"/>
      <c r="W136" s="1"/>
      <c r="X136" s="1"/>
      <c r="Y136" s="1"/>
      <c r="Z136" s="1"/>
    </row>
    <row r="137" spans="1:26" ht="20.5" customHeight="1" x14ac:dyDescent="0.35">
      <c r="A137" s="1"/>
      <c r="B137" s="333" t="s">
        <v>554</v>
      </c>
      <c r="C137" s="333" t="s">
        <v>1217</v>
      </c>
      <c r="D137" s="333" t="s">
        <v>1218</v>
      </c>
      <c r="E137" s="299" t="s">
        <v>934</v>
      </c>
      <c r="F137" s="353" t="s">
        <v>116</v>
      </c>
      <c r="G137" s="340">
        <v>25</v>
      </c>
      <c r="H137" s="296">
        <v>631420</v>
      </c>
      <c r="I137" s="201"/>
      <c r="J137" s="186">
        <v>25256.799999999999</v>
      </c>
      <c r="K137" s="1"/>
      <c r="L137" s="1"/>
      <c r="M137" s="309"/>
      <c r="N137" s="310"/>
      <c r="O137" s="1"/>
      <c r="P137" s="318"/>
      <c r="Q137" s="309"/>
      <c r="R137" s="310"/>
      <c r="S137" s="1"/>
      <c r="T137" s="1"/>
      <c r="U137" s="1"/>
      <c r="V137" s="1"/>
      <c r="W137" s="1"/>
      <c r="X137" s="1"/>
      <c r="Y137" s="1"/>
      <c r="Z137" s="1"/>
    </row>
    <row r="138" spans="1:26" ht="20.5" customHeight="1" x14ac:dyDescent="0.35">
      <c r="A138" s="1"/>
      <c r="B138" s="333" t="s">
        <v>554</v>
      </c>
      <c r="C138" s="333" t="s">
        <v>1219</v>
      </c>
      <c r="D138" s="333" t="s">
        <v>1220</v>
      </c>
      <c r="E138" s="299" t="s">
        <v>934</v>
      </c>
      <c r="F138" s="353" t="s">
        <v>116</v>
      </c>
      <c r="G138" s="340">
        <v>25</v>
      </c>
      <c r="H138" s="296">
        <v>631420</v>
      </c>
      <c r="I138" s="201"/>
      <c r="J138" s="186">
        <v>25256.799999999999</v>
      </c>
      <c r="K138" s="1"/>
      <c r="L138" s="1"/>
      <c r="M138" s="309"/>
      <c r="N138" s="310"/>
      <c r="O138" s="1"/>
      <c r="P138" s="318"/>
      <c r="Q138" s="309"/>
      <c r="R138" s="310"/>
      <c r="S138" s="1"/>
      <c r="T138" s="1"/>
      <c r="U138" s="1"/>
      <c r="V138" s="1"/>
      <c r="W138" s="1"/>
      <c r="X138" s="1"/>
      <c r="Y138" s="1"/>
      <c r="Z138" s="1"/>
    </row>
    <row r="139" spans="1:26" ht="20.5" customHeight="1" x14ac:dyDescent="0.35">
      <c r="A139" s="1"/>
      <c r="B139" s="333" t="s">
        <v>554</v>
      </c>
      <c r="C139" s="333" t="s">
        <v>1221</v>
      </c>
      <c r="D139" s="333" t="s">
        <v>1222</v>
      </c>
      <c r="E139" s="299" t="s">
        <v>934</v>
      </c>
      <c r="F139" s="353" t="s">
        <v>116</v>
      </c>
      <c r="G139" s="340">
        <v>25</v>
      </c>
      <c r="H139" s="296">
        <v>631420</v>
      </c>
      <c r="I139" s="201"/>
      <c r="J139" s="186">
        <v>25256.799999999999</v>
      </c>
      <c r="K139" s="1"/>
      <c r="L139" s="1"/>
      <c r="M139" s="309"/>
      <c r="N139" s="310"/>
      <c r="O139" s="1"/>
      <c r="P139" s="318"/>
      <c r="Q139" s="309"/>
      <c r="R139" s="310"/>
      <c r="S139" s="1"/>
      <c r="T139" s="1"/>
      <c r="U139" s="1"/>
      <c r="V139" s="1"/>
      <c r="W139" s="1"/>
      <c r="X139" s="1"/>
      <c r="Y139" s="1"/>
      <c r="Z139" s="1"/>
    </row>
    <row r="140" spans="1:26" ht="20.5" customHeight="1" x14ac:dyDescent="0.35">
      <c r="A140" s="1"/>
      <c r="B140" s="333" t="s">
        <v>554</v>
      </c>
      <c r="C140" s="333" t="s">
        <v>1223</v>
      </c>
      <c r="D140" s="333" t="s">
        <v>1224</v>
      </c>
      <c r="E140" s="299" t="s">
        <v>934</v>
      </c>
      <c r="F140" s="353" t="s">
        <v>116</v>
      </c>
      <c r="G140" s="340">
        <v>25</v>
      </c>
      <c r="H140" s="296">
        <v>631420</v>
      </c>
      <c r="I140" s="201"/>
      <c r="J140" s="186">
        <v>25256.799999999999</v>
      </c>
      <c r="K140" s="1"/>
      <c r="L140" s="1"/>
      <c r="M140" s="309"/>
      <c r="N140" s="310"/>
      <c r="O140" s="1"/>
      <c r="P140" s="318"/>
      <c r="Q140" s="309"/>
      <c r="R140" s="310"/>
      <c r="S140" s="1"/>
      <c r="T140" s="1"/>
      <c r="U140" s="1"/>
      <c r="V140" s="1"/>
      <c r="W140" s="1"/>
      <c r="X140" s="1"/>
      <c r="Y140" s="1"/>
      <c r="Z140" s="1"/>
    </row>
    <row r="141" spans="1:26" ht="20.5" customHeight="1" x14ac:dyDescent="0.35">
      <c r="A141" s="1"/>
      <c r="B141" s="333" t="s">
        <v>554</v>
      </c>
      <c r="C141" s="333" t="s">
        <v>1225</v>
      </c>
      <c r="D141" s="333" t="s">
        <v>1226</v>
      </c>
      <c r="E141" s="299" t="s">
        <v>934</v>
      </c>
      <c r="F141" s="353" t="s">
        <v>116</v>
      </c>
      <c r="G141" s="340">
        <v>20</v>
      </c>
      <c r="H141" s="296">
        <v>505136</v>
      </c>
      <c r="I141" s="201"/>
      <c r="J141" s="186">
        <v>25256.799999999999</v>
      </c>
      <c r="K141" s="1"/>
      <c r="L141" s="1"/>
      <c r="M141" s="309"/>
      <c r="N141" s="310"/>
      <c r="O141" s="1"/>
      <c r="P141" s="318"/>
      <c r="Q141" s="309"/>
      <c r="R141" s="310"/>
      <c r="S141" s="1"/>
      <c r="T141" s="1"/>
      <c r="U141" s="1"/>
      <c r="V141" s="1"/>
      <c r="W141" s="1"/>
      <c r="X141" s="1"/>
      <c r="Y141" s="1"/>
      <c r="Z141" s="1"/>
    </row>
    <row r="142" spans="1:26" ht="20.5" customHeight="1" x14ac:dyDescent="0.35">
      <c r="A142" s="1"/>
      <c r="B142" s="333" t="s">
        <v>554</v>
      </c>
      <c r="C142" s="333" t="s">
        <v>1227</v>
      </c>
      <c r="D142" s="333" t="s">
        <v>1228</v>
      </c>
      <c r="E142" s="304" t="s">
        <v>549</v>
      </c>
      <c r="F142" s="304" t="s">
        <v>408</v>
      </c>
      <c r="G142" s="340">
        <v>25</v>
      </c>
      <c r="H142" s="296">
        <v>457895</v>
      </c>
      <c r="I142" s="201"/>
      <c r="J142" s="186">
        <v>18315.8</v>
      </c>
      <c r="K142" s="1"/>
      <c r="L142" s="1"/>
      <c r="M142" s="309"/>
      <c r="N142" s="310"/>
      <c r="O142" s="1"/>
      <c r="P142" s="318"/>
      <c r="Q142" s="309"/>
      <c r="R142" s="310"/>
      <c r="S142" s="1"/>
      <c r="T142" s="1"/>
      <c r="U142" s="1"/>
      <c r="V142" s="1"/>
      <c r="W142" s="1"/>
      <c r="X142" s="1"/>
      <c r="Y142" s="1"/>
      <c r="Z142" s="1"/>
    </row>
    <row r="143" spans="1:26" ht="20.5" customHeight="1" x14ac:dyDescent="0.35">
      <c r="A143" s="1"/>
      <c r="B143" s="333" t="s">
        <v>554</v>
      </c>
      <c r="C143" s="333" t="s">
        <v>1229</v>
      </c>
      <c r="D143" s="333" t="s">
        <v>1230</v>
      </c>
      <c r="E143" s="304" t="s">
        <v>549</v>
      </c>
      <c r="F143" s="304" t="s">
        <v>408</v>
      </c>
      <c r="G143" s="340">
        <v>25</v>
      </c>
      <c r="H143" s="296">
        <v>457895</v>
      </c>
      <c r="I143" s="201"/>
      <c r="J143" s="186">
        <v>18315.8</v>
      </c>
      <c r="K143" s="1"/>
      <c r="L143" s="1"/>
      <c r="M143" s="309"/>
      <c r="N143" s="310"/>
      <c r="O143" s="1"/>
      <c r="P143" s="318"/>
      <c r="Q143" s="309"/>
      <c r="R143" s="310"/>
      <c r="S143" s="1"/>
      <c r="T143" s="1"/>
      <c r="U143" s="1"/>
      <c r="V143" s="1"/>
      <c r="W143" s="1"/>
      <c r="X143" s="1"/>
      <c r="Y143" s="1"/>
      <c r="Z143" s="1"/>
    </row>
    <row r="144" spans="1:26" ht="20.5" customHeight="1" x14ac:dyDescent="0.35">
      <c r="A144" s="1"/>
      <c r="B144" s="333" t="s">
        <v>554</v>
      </c>
      <c r="C144" s="333" t="s">
        <v>1231</v>
      </c>
      <c r="D144" s="333" t="s">
        <v>1232</v>
      </c>
      <c r="E144" s="304" t="s">
        <v>549</v>
      </c>
      <c r="F144" s="304" t="s">
        <v>408</v>
      </c>
      <c r="G144" s="340">
        <v>25</v>
      </c>
      <c r="H144" s="296">
        <v>457895</v>
      </c>
      <c r="I144" s="201"/>
      <c r="J144" s="186">
        <v>18315.8</v>
      </c>
      <c r="K144" s="1"/>
      <c r="L144" s="1"/>
      <c r="M144" s="309"/>
      <c r="N144" s="310"/>
      <c r="O144" s="1"/>
      <c r="P144" s="318"/>
      <c r="Q144" s="309"/>
      <c r="R144" s="310"/>
      <c r="S144" s="1"/>
      <c r="T144" s="1"/>
      <c r="U144" s="1"/>
      <c r="V144" s="1"/>
      <c r="W144" s="1"/>
      <c r="X144" s="1"/>
      <c r="Y144" s="1"/>
      <c r="Z144" s="1"/>
    </row>
    <row r="145" spans="1:26" ht="20.5" customHeight="1" x14ac:dyDescent="0.35">
      <c r="A145" s="1"/>
      <c r="B145" s="333" t="s">
        <v>554</v>
      </c>
      <c r="C145" s="333" t="s">
        <v>1233</v>
      </c>
      <c r="D145" s="333" t="s">
        <v>1234</v>
      </c>
      <c r="E145" s="304" t="s">
        <v>549</v>
      </c>
      <c r="F145" s="304" t="s">
        <v>409</v>
      </c>
      <c r="G145" s="340">
        <v>25</v>
      </c>
      <c r="H145" s="296">
        <v>467895</v>
      </c>
      <c r="I145" s="201"/>
      <c r="J145" s="186">
        <v>18715.8</v>
      </c>
      <c r="K145" s="1"/>
      <c r="L145" s="1"/>
      <c r="M145" s="309"/>
      <c r="N145" s="310"/>
      <c r="O145" s="1"/>
      <c r="P145" s="318"/>
      <c r="Q145" s="309"/>
      <c r="R145" s="310"/>
      <c r="S145" s="1"/>
      <c r="T145" s="1"/>
      <c r="U145" s="1"/>
      <c r="V145" s="1"/>
      <c r="W145" s="1"/>
      <c r="X145" s="1"/>
      <c r="Y145" s="1"/>
      <c r="Z145" s="1"/>
    </row>
    <row r="146" spans="1:26" ht="20.5" customHeight="1" x14ac:dyDescent="0.35">
      <c r="A146" s="1"/>
      <c r="B146" s="333" t="s">
        <v>554</v>
      </c>
      <c r="C146" s="333" t="s">
        <v>1235</v>
      </c>
      <c r="D146" s="333" t="s">
        <v>1236</v>
      </c>
      <c r="E146" s="304" t="s">
        <v>549</v>
      </c>
      <c r="F146" s="304" t="s">
        <v>409</v>
      </c>
      <c r="G146" s="340">
        <v>25</v>
      </c>
      <c r="H146" s="296">
        <v>467895</v>
      </c>
      <c r="I146" s="201"/>
      <c r="J146" s="186">
        <v>18715.8</v>
      </c>
      <c r="K146" s="1"/>
      <c r="L146" s="1"/>
      <c r="M146" s="309"/>
      <c r="N146" s="310"/>
      <c r="O146" s="1"/>
      <c r="P146" s="318"/>
      <c r="Q146" s="309"/>
      <c r="R146" s="310"/>
      <c r="S146" s="1"/>
      <c r="T146" s="1"/>
      <c r="U146" s="1"/>
      <c r="V146" s="1"/>
      <c r="W146" s="1"/>
      <c r="X146" s="1"/>
      <c r="Y146" s="1"/>
      <c r="Z146" s="1"/>
    </row>
    <row r="147" spans="1:26" ht="20.5" customHeight="1" x14ac:dyDescent="0.35">
      <c r="A147" s="1"/>
      <c r="B147" s="333" t="s">
        <v>554</v>
      </c>
      <c r="C147" s="333" t="s">
        <v>1237</v>
      </c>
      <c r="D147" s="333" t="s">
        <v>1238</v>
      </c>
      <c r="E147" s="304" t="s">
        <v>549</v>
      </c>
      <c r="F147" s="304" t="s">
        <v>409</v>
      </c>
      <c r="G147" s="340">
        <v>25</v>
      </c>
      <c r="H147" s="296">
        <v>467895</v>
      </c>
      <c r="I147" s="201"/>
      <c r="J147" s="186">
        <v>18715.8</v>
      </c>
      <c r="K147" s="1"/>
      <c r="L147" s="1"/>
      <c r="M147" s="309"/>
      <c r="N147" s="310"/>
      <c r="O147" s="1"/>
      <c r="P147" s="318"/>
      <c r="Q147" s="309"/>
      <c r="R147" s="310"/>
      <c r="S147" s="1"/>
      <c r="T147" s="1"/>
      <c r="U147" s="1"/>
      <c r="V147" s="1"/>
      <c r="W147" s="1"/>
      <c r="X147" s="1"/>
      <c r="Y147" s="1"/>
      <c r="Z147" s="1"/>
    </row>
    <row r="148" spans="1:26" ht="20.5" customHeight="1" x14ac:dyDescent="0.35">
      <c r="A148" s="1"/>
      <c r="B148" s="333" t="s">
        <v>554</v>
      </c>
      <c r="C148" s="333" t="s">
        <v>1239</v>
      </c>
      <c r="D148" s="333" t="s">
        <v>1240</v>
      </c>
      <c r="E148" s="304" t="s">
        <v>549</v>
      </c>
      <c r="F148" s="304" t="s">
        <v>955</v>
      </c>
      <c r="G148" s="340">
        <v>25</v>
      </c>
      <c r="H148" s="296">
        <v>457520</v>
      </c>
      <c r="I148" s="201"/>
      <c r="J148" s="186">
        <v>18300.8</v>
      </c>
      <c r="K148" s="1"/>
      <c r="L148" s="1"/>
      <c r="M148" s="309"/>
      <c r="N148" s="310"/>
      <c r="O148" s="1"/>
      <c r="P148" s="318"/>
      <c r="Q148" s="309"/>
      <c r="R148" s="310"/>
      <c r="S148" s="1"/>
      <c r="T148" s="1"/>
      <c r="U148" s="1"/>
      <c r="V148" s="1"/>
      <c r="W148" s="1"/>
      <c r="X148" s="1"/>
      <c r="Y148" s="1"/>
      <c r="Z148" s="1"/>
    </row>
    <row r="149" spans="1:26" ht="20.5" customHeight="1" x14ac:dyDescent="0.35">
      <c r="A149" s="1"/>
      <c r="B149" s="333" t="s">
        <v>554</v>
      </c>
      <c r="C149" s="333" t="s">
        <v>1241</v>
      </c>
      <c r="D149" s="333" t="s">
        <v>1242</v>
      </c>
      <c r="E149" s="304" t="s">
        <v>549</v>
      </c>
      <c r="F149" s="304" t="s">
        <v>955</v>
      </c>
      <c r="G149" s="340">
        <v>25</v>
      </c>
      <c r="H149" s="296">
        <v>457520</v>
      </c>
      <c r="I149" s="201"/>
      <c r="J149" s="186">
        <v>18300.8</v>
      </c>
      <c r="K149" s="1"/>
      <c r="L149" s="1"/>
      <c r="M149" s="309"/>
      <c r="N149" s="310"/>
      <c r="O149" s="1"/>
      <c r="P149" s="318"/>
      <c r="Q149" s="309"/>
      <c r="R149" s="310"/>
      <c r="S149" s="1"/>
      <c r="T149" s="1"/>
      <c r="U149" s="1"/>
      <c r="V149" s="1"/>
      <c r="W149" s="1"/>
      <c r="X149" s="1"/>
      <c r="Y149" s="1"/>
      <c r="Z149" s="1"/>
    </row>
    <row r="150" spans="1:26" ht="20.5" customHeight="1" x14ac:dyDescent="0.35">
      <c r="A150" s="1"/>
      <c r="B150" s="333" t="s">
        <v>554</v>
      </c>
      <c r="C150" s="333" t="s">
        <v>1243</v>
      </c>
      <c r="D150" s="333" t="s">
        <v>1244</v>
      </c>
      <c r="E150" s="304" t="s">
        <v>549</v>
      </c>
      <c r="F150" s="304" t="s">
        <v>955</v>
      </c>
      <c r="G150" s="340">
        <v>25</v>
      </c>
      <c r="H150" s="296">
        <v>457520</v>
      </c>
      <c r="I150" s="201"/>
      <c r="J150" s="186">
        <v>18300.8</v>
      </c>
      <c r="K150" s="1"/>
      <c r="L150" s="1"/>
      <c r="M150" s="309"/>
      <c r="N150" s="310"/>
      <c r="O150" s="1"/>
      <c r="P150" s="318"/>
      <c r="Q150" s="309"/>
      <c r="R150" s="310"/>
      <c r="S150" s="1"/>
      <c r="T150" s="1"/>
      <c r="U150" s="1"/>
      <c r="V150" s="1"/>
      <c r="W150" s="1"/>
      <c r="X150" s="1"/>
      <c r="Y150" s="1"/>
      <c r="Z150" s="1"/>
    </row>
    <row r="151" spans="1:26" ht="20.5" customHeight="1" x14ac:dyDescent="0.35">
      <c r="A151" s="1"/>
      <c r="B151" s="333" t="s">
        <v>554</v>
      </c>
      <c r="C151" s="333" t="s">
        <v>1245</v>
      </c>
      <c r="D151" s="333" t="s">
        <v>1246</v>
      </c>
      <c r="E151" s="304" t="s">
        <v>549</v>
      </c>
      <c r="F151" s="304" t="s">
        <v>955</v>
      </c>
      <c r="G151" s="340">
        <v>25</v>
      </c>
      <c r="H151" s="296">
        <v>457520</v>
      </c>
      <c r="I151" s="201"/>
      <c r="J151" s="186">
        <v>18300.8</v>
      </c>
      <c r="K151" s="1"/>
      <c r="L151" s="1"/>
      <c r="M151" s="309"/>
      <c r="N151" s="310"/>
      <c r="O151" s="1"/>
      <c r="P151" s="318"/>
      <c r="Q151" s="309"/>
      <c r="R151" s="310"/>
      <c r="S151" s="1"/>
      <c r="T151" s="1"/>
      <c r="U151" s="1"/>
      <c r="V151" s="1"/>
      <c r="W151" s="1"/>
      <c r="X151" s="1"/>
      <c r="Y151" s="1"/>
      <c r="Z151" s="1"/>
    </row>
    <row r="152" spans="1:26" ht="20.5" customHeight="1" x14ac:dyDescent="0.35">
      <c r="A152" s="1"/>
      <c r="B152" s="333" t="s">
        <v>554</v>
      </c>
      <c r="C152" s="333" t="s">
        <v>1247</v>
      </c>
      <c r="D152" s="333" t="s">
        <v>1248</v>
      </c>
      <c r="E152" s="304" t="s">
        <v>549</v>
      </c>
      <c r="F152" s="303" t="s">
        <v>141</v>
      </c>
      <c r="G152" s="340">
        <v>25</v>
      </c>
      <c r="H152" s="296">
        <v>304445</v>
      </c>
      <c r="I152" s="201"/>
      <c r="J152" s="184">
        <v>12177.8</v>
      </c>
      <c r="K152" s="1"/>
      <c r="L152" s="1"/>
      <c r="M152" s="309"/>
      <c r="N152" s="310"/>
      <c r="O152" s="1"/>
      <c r="P152" s="318"/>
      <c r="Q152" s="309"/>
      <c r="R152" s="310"/>
      <c r="S152" s="1"/>
      <c r="T152" s="1"/>
      <c r="U152" s="1"/>
      <c r="V152" s="1"/>
      <c r="W152" s="1"/>
      <c r="X152" s="1"/>
      <c r="Y152" s="1"/>
      <c r="Z152" s="1"/>
    </row>
    <row r="153" spans="1:26" ht="20.5" customHeight="1" x14ac:dyDescent="0.35">
      <c r="A153" s="1"/>
      <c r="B153" s="333" t="s">
        <v>554</v>
      </c>
      <c r="C153" s="333" t="s">
        <v>1249</v>
      </c>
      <c r="D153" s="333" t="s">
        <v>1250</v>
      </c>
      <c r="E153" s="304" t="s">
        <v>549</v>
      </c>
      <c r="F153" s="304" t="s">
        <v>141</v>
      </c>
      <c r="G153" s="340">
        <v>25</v>
      </c>
      <c r="H153" s="296">
        <v>304445</v>
      </c>
      <c r="I153" s="201"/>
      <c r="J153" s="184">
        <v>12177.8</v>
      </c>
      <c r="K153" s="1"/>
      <c r="L153" s="1"/>
      <c r="M153" s="309"/>
      <c r="N153" s="310"/>
      <c r="O153" s="1"/>
      <c r="P153" s="318"/>
      <c r="Q153" s="309"/>
      <c r="R153" s="310"/>
      <c r="S153" s="1"/>
      <c r="T153" s="1"/>
      <c r="U153" s="1"/>
      <c r="V153" s="1"/>
      <c r="W153" s="1"/>
      <c r="X153" s="1"/>
      <c r="Y153" s="1"/>
      <c r="Z153" s="1"/>
    </row>
    <row r="154" spans="1:26" ht="20.5" customHeight="1" x14ac:dyDescent="0.35">
      <c r="A154" s="1"/>
      <c r="B154" s="333" t="s">
        <v>554</v>
      </c>
      <c r="C154" s="333" t="s">
        <v>1251</v>
      </c>
      <c r="D154" s="333" t="s">
        <v>1252</v>
      </c>
      <c r="E154" s="304" t="s">
        <v>549</v>
      </c>
      <c r="F154" s="304" t="s">
        <v>141</v>
      </c>
      <c r="G154" s="340">
        <v>25</v>
      </c>
      <c r="H154" s="296">
        <v>304445</v>
      </c>
      <c r="I154" s="201"/>
      <c r="J154" s="184">
        <v>12177.8</v>
      </c>
      <c r="K154" s="1"/>
      <c r="L154" s="1"/>
      <c r="M154" s="309"/>
      <c r="N154" s="310"/>
      <c r="O154" s="1"/>
      <c r="P154" s="318"/>
      <c r="Q154" s="309"/>
      <c r="R154" s="310"/>
      <c r="S154" s="1"/>
      <c r="T154" s="1"/>
      <c r="U154" s="1"/>
      <c r="V154" s="1"/>
      <c r="W154" s="1"/>
      <c r="X154" s="1"/>
      <c r="Y154" s="1"/>
      <c r="Z154" s="1"/>
    </row>
    <row r="155" spans="1:26" ht="20.5" customHeight="1" x14ac:dyDescent="0.35">
      <c r="A155" s="1"/>
      <c r="B155" s="333" t="s">
        <v>554</v>
      </c>
      <c r="C155" s="333" t="s">
        <v>1253</v>
      </c>
      <c r="D155" s="333" t="s">
        <v>1254</v>
      </c>
      <c r="E155" s="304" t="s">
        <v>549</v>
      </c>
      <c r="F155" s="304" t="s">
        <v>141</v>
      </c>
      <c r="G155" s="340">
        <v>25</v>
      </c>
      <c r="H155" s="296">
        <v>304445</v>
      </c>
      <c r="I155" s="201"/>
      <c r="J155" s="184">
        <v>12177.8</v>
      </c>
      <c r="K155" s="1"/>
      <c r="L155" s="1"/>
      <c r="M155" s="309"/>
      <c r="N155" s="310"/>
      <c r="O155" s="1"/>
      <c r="P155" s="318"/>
      <c r="Q155" s="309"/>
      <c r="R155" s="310"/>
      <c r="S155" s="1"/>
      <c r="T155" s="1"/>
      <c r="U155" s="1"/>
      <c r="V155" s="1"/>
      <c r="W155" s="1"/>
      <c r="X155" s="1"/>
      <c r="Y155" s="1"/>
      <c r="Z155" s="1"/>
    </row>
    <row r="156" spans="1:26" ht="20.5" customHeight="1" x14ac:dyDescent="0.35">
      <c r="A156" s="1"/>
      <c r="B156" s="333" t="s">
        <v>554</v>
      </c>
      <c r="C156" s="333" t="s">
        <v>1255</v>
      </c>
      <c r="D156" s="333" t="s">
        <v>1256</v>
      </c>
      <c r="E156" s="304" t="s">
        <v>549</v>
      </c>
      <c r="F156" s="304" t="s">
        <v>144</v>
      </c>
      <c r="G156" s="340">
        <v>25</v>
      </c>
      <c r="H156" s="296">
        <v>403945</v>
      </c>
      <c r="I156" s="201"/>
      <c r="J156" s="200">
        <v>16157.8</v>
      </c>
      <c r="K156" s="1"/>
      <c r="L156" s="1"/>
      <c r="M156" s="309"/>
      <c r="N156" s="310"/>
      <c r="O156" s="1"/>
      <c r="P156" s="318"/>
      <c r="Q156" s="309"/>
      <c r="R156" s="310"/>
      <c r="S156" s="1"/>
      <c r="T156" s="1"/>
      <c r="U156" s="1"/>
      <c r="V156" s="1"/>
      <c r="W156" s="1"/>
      <c r="X156" s="1"/>
      <c r="Y156" s="1"/>
      <c r="Z156" s="1"/>
    </row>
    <row r="157" spans="1:26" ht="20.5" customHeight="1" x14ac:dyDescent="0.35">
      <c r="A157" s="1"/>
      <c r="B157" s="333" t="s">
        <v>554</v>
      </c>
      <c r="C157" s="333" t="s">
        <v>1257</v>
      </c>
      <c r="D157" s="333" t="s">
        <v>1258</v>
      </c>
      <c r="E157" s="304" t="s">
        <v>549</v>
      </c>
      <c r="F157" s="304" t="s">
        <v>144</v>
      </c>
      <c r="G157" s="340">
        <v>25</v>
      </c>
      <c r="H157" s="296">
        <v>403945</v>
      </c>
      <c r="I157" s="201"/>
      <c r="J157" s="200">
        <v>16157.8</v>
      </c>
      <c r="K157" s="1"/>
      <c r="L157" s="1"/>
      <c r="M157" s="309"/>
      <c r="N157" s="310"/>
      <c r="O157" s="1"/>
      <c r="P157" s="318"/>
      <c r="Q157" s="309"/>
      <c r="R157" s="310"/>
      <c r="S157" s="1"/>
      <c r="T157" s="1"/>
      <c r="U157" s="1"/>
      <c r="V157" s="1"/>
      <c r="W157" s="1"/>
      <c r="X157" s="1"/>
      <c r="Y157" s="1"/>
      <c r="Z157" s="1"/>
    </row>
    <row r="158" spans="1:26" ht="20.5" customHeight="1" x14ac:dyDescent="0.35">
      <c r="A158" s="1"/>
      <c r="B158" s="333" t="s">
        <v>554</v>
      </c>
      <c r="C158" s="333" t="s">
        <v>1259</v>
      </c>
      <c r="D158" s="333" t="s">
        <v>1260</v>
      </c>
      <c r="E158" s="304" t="s">
        <v>549</v>
      </c>
      <c r="F158" s="304" t="s">
        <v>144</v>
      </c>
      <c r="G158" s="340">
        <v>25</v>
      </c>
      <c r="H158" s="296">
        <v>403945</v>
      </c>
      <c r="I158" s="201"/>
      <c r="J158" s="200">
        <v>16157.8</v>
      </c>
      <c r="K158" s="1"/>
      <c r="L158" s="1"/>
      <c r="M158" s="309"/>
      <c r="N158" s="310"/>
      <c r="O158" s="1"/>
      <c r="P158" s="318"/>
      <c r="Q158" s="309"/>
      <c r="R158" s="310"/>
      <c r="S158" s="1"/>
      <c r="T158" s="1"/>
      <c r="U158" s="1"/>
      <c r="V158" s="1"/>
      <c r="W158" s="1"/>
      <c r="X158" s="1"/>
      <c r="Y158" s="1"/>
      <c r="Z158" s="1"/>
    </row>
    <row r="159" spans="1:26" ht="20.5" customHeight="1" x14ac:dyDescent="0.35">
      <c r="A159" s="1"/>
      <c r="B159" s="333" t="s">
        <v>554</v>
      </c>
      <c r="C159" s="333" t="s">
        <v>1261</v>
      </c>
      <c r="D159" s="333" t="s">
        <v>1262</v>
      </c>
      <c r="E159" s="304" t="s">
        <v>549</v>
      </c>
      <c r="F159" s="304" t="s">
        <v>144</v>
      </c>
      <c r="G159" s="340">
        <v>25</v>
      </c>
      <c r="H159" s="296">
        <v>403945</v>
      </c>
      <c r="I159" s="201"/>
      <c r="J159" s="200">
        <v>16157.8</v>
      </c>
      <c r="K159" s="1"/>
      <c r="L159" s="1"/>
      <c r="M159" s="309"/>
      <c r="N159" s="310"/>
      <c r="O159" s="1"/>
      <c r="P159" s="318"/>
      <c r="Q159" s="309"/>
      <c r="R159" s="310"/>
      <c r="S159" s="1"/>
      <c r="T159" s="1"/>
      <c r="U159" s="1"/>
      <c r="V159" s="1"/>
      <c r="W159" s="1"/>
      <c r="X159" s="1"/>
      <c r="Y159" s="1"/>
      <c r="Z159" s="1"/>
    </row>
    <row r="160" spans="1:26" ht="20.5" customHeight="1" x14ac:dyDescent="0.35">
      <c r="A160" s="1"/>
      <c r="B160" s="333" t="s">
        <v>554</v>
      </c>
      <c r="C160" s="333" t="s">
        <v>1263</v>
      </c>
      <c r="D160" s="333" t="s">
        <v>1264</v>
      </c>
      <c r="E160" s="304" t="s">
        <v>549</v>
      </c>
      <c r="F160" s="303" t="s">
        <v>26</v>
      </c>
      <c r="G160" s="340">
        <v>25</v>
      </c>
      <c r="H160" s="296">
        <v>193770</v>
      </c>
      <c r="I160" s="201"/>
      <c r="J160" s="184">
        <v>7750.8</v>
      </c>
      <c r="K160" s="1"/>
      <c r="L160" s="1"/>
      <c r="M160" s="309"/>
      <c r="N160" s="310"/>
      <c r="O160" s="1"/>
      <c r="P160" s="318"/>
      <c r="Q160" s="309"/>
      <c r="R160" s="310"/>
      <c r="S160" s="1"/>
      <c r="T160" s="1"/>
      <c r="U160" s="1"/>
      <c r="V160" s="1"/>
      <c r="W160" s="1"/>
      <c r="X160" s="1"/>
      <c r="Y160" s="1"/>
      <c r="Z160" s="1"/>
    </row>
    <row r="161" spans="1:26" ht="20.5" customHeight="1" x14ac:dyDescent="0.35">
      <c r="A161" s="1"/>
      <c r="B161" s="333" t="s">
        <v>554</v>
      </c>
      <c r="C161" s="333" t="s">
        <v>1265</v>
      </c>
      <c r="D161" s="333" t="s">
        <v>1266</v>
      </c>
      <c r="E161" s="304" t="s">
        <v>549</v>
      </c>
      <c r="F161" s="303" t="s">
        <v>26</v>
      </c>
      <c r="G161" s="340">
        <v>25</v>
      </c>
      <c r="H161" s="296">
        <v>193770</v>
      </c>
      <c r="I161" s="201"/>
      <c r="J161" s="184">
        <v>7750.8</v>
      </c>
      <c r="K161" s="1"/>
      <c r="L161" s="1"/>
      <c r="M161" s="309"/>
      <c r="N161" s="310"/>
      <c r="O161" s="1"/>
      <c r="P161" s="318"/>
      <c r="Q161" s="309"/>
      <c r="R161" s="310"/>
      <c r="S161" s="1"/>
      <c r="T161" s="1"/>
      <c r="U161" s="1"/>
      <c r="V161" s="1"/>
      <c r="W161" s="1"/>
      <c r="X161" s="1"/>
      <c r="Y161" s="1"/>
      <c r="Z161" s="1"/>
    </row>
    <row r="162" spans="1:26" ht="20.5" customHeight="1" x14ac:dyDescent="0.35">
      <c r="A162" s="1"/>
      <c r="B162" s="333" t="s">
        <v>554</v>
      </c>
      <c r="C162" s="333" t="s">
        <v>1267</v>
      </c>
      <c r="D162" s="333" t="s">
        <v>1268</v>
      </c>
      <c r="E162" s="304" t="s">
        <v>549</v>
      </c>
      <c r="F162" s="303" t="s">
        <v>26</v>
      </c>
      <c r="G162" s="340">
        <v>25</v>
      </c>
      <c r="H162" s="296">
        <v>193770</v>
      </c>
      <c r="I162" s="201"/>
      <c r="J162" s="184">
        <v>7750.8</v>
      </c>
      <c r="K162" s="1"/>
      <c r="L162" s="1"/>
      <c r="M162" s="309"/>
      <c r="N162" s="310"/>
      <c r="O162" s="1"/>
      <c r="P162" s="318"/>
      <c r="Q162" s="309"/>
      <c r="R162" s="310"/>
      <c r="S162" s="1"/>
      <c r="T162" s="1"/>
      <c r="U162" s="1"/>
      <c r="V162" s="1"/>
      <c r="W162" s="1"/>
      <c r="X162" s="1"/>
      <c r="Y162" s="1"/>
      <c r="Z162" s="1"/>
    </row>
    <row r="163" spans="1:26" ht="20.5" customHeight="1" x14ac:dyDescent="0.35">
      <c r="A163" s="1"/>
      <c r="B163" s="333" t="s">
        <v>554</v>
      </c>
      <c r="C163" s="333" t="s">
        <v>1269</v>
      </c>
      <c r="D163" s="333" t="s">
        <v>1270</v>
      </c>
      <c r="E163" s="304" t="s">
        <v>549</v>
      </c>
      <c r="F163" s="303" t="s">
        <v>26</v>
      </c>
      <c r="G163" s="340">
        <v>25</v>
      </c>
      <c r="H163" s="296">
        <v>193770</v>
      </c>
      <c r="I163" s="201"/>
      <c r="J163" s="184">
        <v>7750.8</v>
      </c>
      <c r="K163" s="1"/>
      <c r="L163" s="1"/>
      <c r="M163" s="309"/>
      <c r="N163" s="310"/>
      <c r="O163" s="1"/>
      <c r="P163" s="318"/>
      <c r="Q163" s="309"/>
      <c r="R163" s="310"/>
      <c r="S163" s="1"/>
      <c r="T163" s="1"/>
      <c r="U163" s="1"/>
      <c r="V163" s="1"/>
      <c r="W163" s="1"/>
      <c r="X163" s="1"/>
      <c r="Y163" s="1"/>
      <c r="Z163" s="1"/>
    </row>
    <row r="164" spans="1:26" ht="20.5" customHeight="1" x14ac:dyDescent="0.35">
      <c r="A164" s="1"/>
      <c r="B164" s="333" t="s">
        <v>554</v>
      </c>
      <c r="C164" s="333" t="s">
        <v>1271</v>
      </c>
      <c r="D164" s="333" t="s">
        <v>1272</v>
      </c>
      <c r="E164" s="304" t="s">
        <v>549</v>
      </c>
      <c r="F164" s="303" t="s">
        <v>26</v>
      </c>
      <c r="G164" s="340">
        <v>25</v>
      </c>
      <c r="H164" s="296">
        <v>193770</v>
      </c>
      <c r="I164" s="201"/>
      <c r="J164" s="184">
        <v>7750.8</v>
      </c>
      <c r="K164" s="1"/>
      <c r="L164" s="1"/>
      <c r="M164" s="309"/>
      <c r="N164" s="310"/>
      <c r="O164" s="1"/>
      <c r="P164" s="318"/>
      <c r="Q164" s="309"/>
      <c r="R164" s="310"/>
      <c r="S164" s="1"/>
      <c r="T164" s="1"/>
      <c r="U164" s="1"/>
      <c r="V164" s="1"/>
      <c r="W164" s="1"/>
      <c r="X164" s="1"/>
      <c r="Y164" s="1"/>
      <c r="Z164" s="1"/>
    </row>
    <row r="165" spans="1:26" ht="20.5" customHeight="1" x14ac:dyDescent="0.35">
      <c r="A165" s="1"/>
      <c r="B165" s="333" t="s">
        <v>554</v>
      </c>
      <c r="C165" s="333" t="s">
        <v>1273</v>
      </c>
      <c r="D165" s="333" t="s">
        <v>1274</v>
      </c>
      <c r="E165" s="304" t="s">
        <v>549</v>
      </c>
      <c r="F165" s="303" t="s">
        <v>26</v>
      </c>
      <c r="G165" s="340">
        <v>25</v>
      </c>
      <c r="H165" s="296">
        <v>193770</v>
      </c>
      <c r="I165" s="201"/>
      <c r="J165" s="184"/>
      <c r="K165" s="1"/>
      <c r="L165" s="1"/>
      <c r="M165" s="309"/>
      <c r="N165" s="310"/>
      <c r="O165" s="1"/>
      <c r="P165" s="318"/>
      <c r="Q165" s="309"/>
      <c r="R165" s="310"/>
      <c r="S165" s="1"/>
      <c r="T165" s="1"/>
      <c r="U165" s="1"/>
      <c r="V165" s="1"/>
      <c r="W165" s="1"/>
      <c r="X165" s="1"/>
      <c r="Y165" s="1"/>
      <c r="Z165" s="1"/>
    </row>
    <row r="166" spans="1:26" ht="20.5" customHeight="1" x14ac:dyDescent="0.35">
      <c r="A166" s="1"/>
      <c r="B166" s="333" t="s">
        <v>554</v>
      </c>
      <c r="C166" s="333" t="s">
        <v>1275</v>
      </c>
      <c r="D166" s="333" t="s">
        <v>1276</v>
      </c>
      <c r="E166" s="304" t="s">
        <v>549</v>
      </c>
      <c r="F166" s="303" t="s">
        <v>488</v>
      </c>
      <c r="G166" s="340">
        <v>25</v>
      </c>
      <c r="H166" s="296">
        <v>272895</v>
      </c>
      <c r="I166" s="201"/>
      <c r="J166" s="200">
        <v>10915.8</v>
      </c>
      <c r="K166" s="1"/>
      <c r="L166" s="1"/>
      <c r="M166" s="309"/>
      <c r="N166" s="310"/>
      <c r="O166" s="1"/>
      <c r="P166" s="318"/>
      <c r="Q166" s="309"/>
      <c r="R166" s="310"/>
      <c r="S166" s="1"/>
      <c r="T166" s="1"/>
      <c r="U166" s="1"/>
      <c r="V166" s="1"/>
      <c r="W166" s="1"/>
      <c r="X166" s="1"/>
      <c r="Y166" s="1"/>
      <c r="Z166" s="1"/>
    </row>
    <row r="167" spans="1:26" ht="20.5" customHeight="1" x14ac:dyDescent="0.35">
      <c r="A167" s="1"/>
      <c r="B167" s="333" t="s">
        <v>554</v>
      </c>
      <c r="C167" s="333" t="s">
        <v>1277</v>
      </c>
      <c r="D167" s="333" t="s">
        <v>1278</v>
      </c>
      <c r="E167" s="304" t="s">
        <v>549</v>
      </c>
      <c r="F167" s="303" t="s">
        <v>488</v>
      </c>
      <c r="G167" s="340">
        <v>25</v>
      </c>
      <c r="H167" s="296">
        <v>272895</v>
      </c>
      <c r="I167" s="201"/>
      <c r="J167" s="200">
        <v>10915.8</v>
      </c>
      <c r="K167" s="1"/>
      <c r="L167" s="1"/>
      <c r="M167" s="309"/>
      <c r="N167" s="310"/>
      <c r="O167" s="1"/>
      <c r="P167" s="318"/>
      <c r="Q167" s="309"/>
      <c r="R167" s="310"/>
      <c r="S167" s="1"/>
      <c r="T167" s="1"/>
      <c r="U167" s="1"/>
      <c r="V167" s="1"/>
      <c r="W167" s="1"/>
      <c r="X167" s="1"/>
      <c r="Y167" s="1"/>
      <c r="Z167" s="1"/>
    </row>
    <row r="168" spans="1:26" ht="20.5" customHeight="1" x14ac:dyDescent="0.35">
      <c r="A168" s="1"/>
      <c r="B168" s="333" t="s">
        <v>554</v>
      </c>
      <c r="C168" s="333" t="s">
        <v>1279</v>
      </c>
      <c r="D168" s="333" t="s">
        <v>1280</v>
      </c>
      <c r="E168" s="304" t="s">
        <v>549</v>
      </c>
      <c r="F168" s="303" t="s">
        <v>488</v>
      </c>
      <c r="G168" s="340">
        <v>25</v>
      </c>
      <c r="H168" s="296">
        <v>272895</v>
      </c>
      <c r="I168" s="201"/>
      <c r="J168" s="200">
        <v>10915.8</v>
      </c>
      <c r="K168" s="1"/>
      <c r="L168" s="1"/>
      <c r="M168" s="309"/>
      <c r="N168" s="310"/>
      <c r="O168" s="1"/>
      <c r="P168" s="318"/>
      <c r="Q168" s="309"/>
      <c r="R168" s="310"/>
      <c r="S168" s="1"/>
      <c r="T168" s="1"/>
      <c r="U168" s="1"/>
      <c r="V168" s="1"/>
      <c r="W168" s="1"/>
      <c r="X168" s="1"/>
      <c r="Y168" s="1"/>
      <c r="Z168" s="1"/>
    </row>
    <row r="169" spans="1:26" ht="20.5" customHeight="1" x14ac:dyDescent="0.35">
      <c r="A169" s="1"/>
      <c r="B169" s="333" t="s">
        <v>554</v>
      </c>
      <c r="C169" s="333" t="s">
        <v>1281</v>
      </c>
      <c r="D169" s="333" t="s">
        <v>1282</v>
      </c>
      <c r="E169" s="304" t="s">
        <v>549</v>
      </c>
      <c r="F169" s="303" t="s">
        <v>488</v>
      </c>
      <c r="G169" s="340">
        <v>25</v>
      </c>
      <c r="H169" s="296">
        <v>272895</v>
      </c>
      <c r="I169" s="201"/>
      <c r="J169" s="200">
        <v>10915.8</v>
      </c>
      <c r="K169" s="1"/>
      <c r="L169" s="1"/>
      <c r="M169" s="309"/>
      <c r="N169" s="310"/>
      <c r="O169" s="1"/>
      <c r="P169" s="318"/>
      <c r="Q169" s="309"/>
      <c r="R169" s="310"/>
      <c r="S169" s="1"/>
      <c r="T169" s="1"/>
      <c r="U169" s="1"/>
      <c r="V169" s="1"/>
      <c r="W169" s="1"/>
      <c r="X169" s="1"/>
      <c r="Y169" s="1"/>
      <c r="Z169" s="1"/>
    </row>
    <row r="170" spans="1:26" ht="20.5" customHeight="1" x14ac:dyDescent="0.35">
      <c r="A170" s="1"/>
      <c r="B170" s="333" t="s">
        <v>554</v>
      </c>
      <c r="C170" s="333" t="s">
        <v>1283</v>
      </c>
      <c r="D170" s="333" t="s">
        <v>1284</v>
      </c>
      <c r="E170" s="304" t="s">
        <v>549</v>
      </c>
      <c r="F170" s="303" t="s">
        <v>488</v>
      </c>
      <c r="G170" s="340">
        <v>25</v>
      </c>
      <c r="H170" s="296">
        <v>272895</v>
      </c>
      <c r="I170" s="201"/>
      <c r="J170" s="200">
        <v>10915.8</v>
      </c>
      <c r="K170" s="1"/>
      <c r="L170" s="1"/>
      <c r="M170" s="309"/>
      <c r="N170" s="310"/>
      <c r="O170" s="1"/>
      <c r="P170" s="318"/>
      <c r="Q170" s="309"/>
      <c r="R170" s="310"/>
      <c r="S170" s="1"/>
      <c r="T170" s="1"/>
      <c r="U170" s="1"/>
      <c r="V170" s="1"/>
      <c r="W170" s="1"/>
      <c r="X170" s="1"/>
      <c r="Y170" s="1"/>
      <c r="Z170" s="1"/>
    </row>
    <row r="171" spans="1:26" ht="20.5" customHeight="1" x14ac:dyDescent="0.35">
      <c r="A171" s="1"/>
      <c r="B171" s="333" t="s">
        <v>554</v>
      </c>
      <c r="C171" s="333" t="s">
        <v>1285</v>
      </c>
      <c r="D171" s="333" t="s">
        <v>1286</v>
      </c>
      <c r="E171" s="304" t="s">
        <v>549</v>
      </c>
      <c r="F171" s="303" t="s">
        <v>488</v>
      </c>
      <c r="G171" s="340">
        <v>25</v>
      </c>
      <c r="H171" s="296">
        <v>272895</v>
      </c>
      <c r="I171" s="201"/>
      <c r="J171" s="200">
        <v>10915.8</v>
      </c>
      <c r="K171" s="1"/>
      <c r="L171" s="1"/>
      <c r="M171" s="309"/>
      <c r="N171" s="310"/>
      <c r="O171" s="1"/>
      <c r="P171" s="318"/>
      <c r="Q171" s="309"/>
      <c r="R171" s="310"/>
      <c r="S171" s="1"/>
      <c r="T171" s="1"/>
      <c r="U171" s="1"/>
      <c r="V171" s="1"/>
      <c r="W171" s="1"/>
      <c r="X171" s="1"/>
      <c r="Y171" s="1"/>
      <c r="Z171" s="1"/>
    </row>
    <row r="172" spans="1:26" ht="20.5" customHeight="1" x14ac:dyDescent="0.35">
      <c r="A172" s="1"/>
      <c r="B172" s="333" t="s">
        <v>554</v>
      </c>
      <c r="C172" s="333" t="s">
        <v>1287</v>
      </c>
      <c r="D172" s="333" t="s">
        <v>1288</v>
      </c>
      <c r="E172" s="304" t="s">
        <v>549</v>
      </c>
      <c r="F172" s="303" t="s">
        <v>488</v>
      </c>
      <c r="G172" s="340">
        <v>25</v>
      </c>
      <c r="H172" s="296">
        <v>272895</v>
      </c>
      <c r="I172" s="201"/>
      <c r="J172" s="200">
        <v>10915.8</v>
      </c>
      <c r="K172" s="1"/>
      <c r="L172" s="1"/>
      <c r="M172" s="309"/>
      <c r="N172" s="310"/>
      <c r="O172" s="1"/>
      <c r="P172" s="318"/>
      <c r="Q172" s="309"/>
      <c r="R172" s="310"/>
      <c r="S172" s="1"/>
      <c r="T172" s="1"/>
      <c r="U172" s="1"/>
      <c r="V172" s="1"/>
      <c r="W172" s="1"/>
      <c r="X172" s="1"/>
      <c r="Y172" s="1"/>
      <c r="Z172" s="1"/>
    </row>
    <row r="173" spans="1:26" ht="20.5" customHeight="1" x14ac:dyDescent="0.35">
      <c r="A173" s="1"/>
      <c r="B173" s="333" t="s">
        <v>554</v>
      </c>
      <c r="C173" s="333" t="s">
        <v>1289</v>
      </c>
      <c r="D173" s="333" t="s">
        <v>1290</v>
      </c>
      <c r="E173" s="304" t="s">
        <v>549</v>
      </c>
      <c r="F173" s="306" t="s">
        <v>959</v>
      </c>
      <c r="G173" s="340">
        <v>25</v>
      </c>
      <c r="H173" s="296">
        <v>212519.99999999997</v>
      </c>
      <c r="I173" s="201"/>
      <c r="J173" s="184">
        <v>8500.7999999999993</v>
      </c>
      <c r="K173" s="1"/>
      <c r="L173" s="1"/>
      <c r="M173" s="309"/>
      <c r="N173" s="310"/>
      <c r="O173" s="1"/>
      <c r="P173" s="318"/>
      <c r="Q173" s="309"/>
      <c r="R173" s="310"/>
      <c r="S173" s="1"/>
      <c r="T173" s="1"/>
      <c r="U173" s="1"/>
      <c r="V173" s="1"/>
      <c r="W173" s="1"/>
      <c r="X173" s="1"/>
      <c r="Y173" s="1"/>
      <c r="Z173" s="1"/>
    </row>
    <row r="174" spans="1:26" ht="20.5" customHeight="1" x14ac:dyDescent="0.35">
      <c r="A174" s="1"/>
      <c r="B174" s="333" t="s">
        <v>554</v>
      </c>
      <c r="C174" s="333" t="s">
        <v>1291</v>
      </c>
      <c r="D174" s="333" t="s">
        <v>1292</v>
      </c>
      <c r="E174" s="304" t="s">
        <v>549</v>
      </c>
      <c r="F174" s="306" t="s">
        <v>959</v>
      </c>
      <c r="G174" s="340">
        <v>25</v>
      </c>
      <c r="H174" s="296">
        <v>212519.99999999997</v>
      </c>
      <c r="I174" s="201"/>
      <c r="J174" s="184">
        <v>8500.7999999999993</v>
      </c>
      <c r="K174" s="1"/>
      <c r="L174" s="1"/>
      <c r="M174" s="309"/>
      <c r="N174" s="310"/>
      <c r="O174" s="1"/>
      <c r="P174" s="318"/>
      <c r="Q174" s="309"/>
      <c r="R174" s="310"/>
      <c r="S174" s="1"/>
      <c r="T174" s="1"/>
      <c r="U174" s="1"/>
      <c r="V174" s="1"/>
      <c r="W174" s="1"/>
      <c r="X174" s="1"/>
      <c r="Y174" s="1"/>
      <c r="Z174" s="1"/>
    </row>
    <row r="175" spans="1:26" ht="20.5" customHeight="1" x14ac:dyDescent="0.35">
      <c r="A175" s="1"/>
      <c r="B175" s="333" t="s">
        <v>554</v>
      </c>
      <c r="C175" s="333" t="s">
        <v>1293</v>
      </c>
      <c r="D175" s="333" t="s">
        <v>1294</v>
      </c>
      <c r="E175" s="304" t="s">
        <v>549</v>
      </c>
      <c r="F175" s="306" t="s">
        <v>959</v>
      </c>
      <c r="G175" s="340">
        <v>30</v>
      </c>
      <c r="H175" s="296">
        <v>255023.99999999997</v>
      </c>
      <c r="I175" s="201"/>
      <c r="J175" s="184">
        <v>8500.7999999999993</v>
      </c>
      <c r="K175" s="1"/>
      <c r="L175" s="1"/>
      <c r="M175" s="309"/>
      <c r="N175" s="310"/>
      <c r="O175" s="1"/>
      <c r="P175" s="318"/>
      <c r="Q175" s="309"/>
      <c r="R175" s="310"/>
      <c r="S175" s="1"/>
      <c r="T175" s="1"/>
      <c r="U175" s="1"/>
      <c r="V175" s="1"/>
      <c r="W175" s="1"/>
      <c r="X175" s="1"/>
      <c r="Y175" s="1"/>
      <c r="Z175" s="1"/>
    </row>
    <row r="176" spans="1:26" ht="20.5" customHeight="1" x14ac:dyDescent="0.35">
      <c r="A176" s="1"/>
      <c r="B176" s="333" t="s">
        <v>554</v>
      </c>
      <c r="C176" s="333" t="s">
        <v>1295</v>
      </c>
      <c r="D176" s="333" t="s">
        <v>1296</v>
      </c>
      <c r="E176" s="304" t="s">
        <v>549</v>
      </c>
      <c r="F176" s="306" t="s">
        <v>959</v>
      </c>
      <c r="G176" s="340">
        <v>30</v>
      </c>
      <c r="H176" s="296">
        <v>255023.99999999997</v>
      </c>
      <c r="I176" s="201"/>
      <c r="J176" s="184">
        <v>8500.7999999999993</v>
      </c>
      <c r="K176" s="1"/>
      <c r="L176" s="1"/>
      <c r="M176" s="309"/>
      <c r="N176" s="310"/>
      <c r="O176" s="1"/>
      <c r="P176" s="318"/>
      <c r="Q176" s="309"/>
      <c r="R176" s="310"/>
      <c r="S176" s="1"/>
      <c r="T176" s="1"/>
      <c r="U176" s="1"/>
      <c r="V176" s="1"/>
      <c r="W176" s="1"/>
      <c r="X176" s="1"/>
      <c r="Y176" s="1"/>
      <c r="Z176" s="1"/>
    </row>
    <row r="177" spans="1:26" ht="20.5" customHeight="1" x14ac:dyDescent="0.35">
      <c r="A177" s="1"/>
      <c r="B177" s="333" t="s">
        <v>47</v>
      </c>
      <c r="C177" s="333" t="s">
        <v>1297</v>
      </c>
      <c r="D177" s="333" t="s">
        <v>1298</v>
      </c>
      <c r="E177" s="305" t="s">
        <v>946</v>
      </c>
      <c r="F177" s="305" t="s">
        <v>26</v>
      </c>
      <c r="G177" s="307">
        <v>25</v>
      </c>
      <c r="H177" s="296">
        <v>193770</v>
      </c>
      <c r="I177" s="201"/>
      <c r="J177" s="184">
        <v>7750.8</v>
      </c>
      <c r="K177" s="1"/>
      <c r="L177" s="1"/>
      <c r="M177" s="309"/>
      <c r="N177" s="310"/>
      <c r="O177" s="1"/>
      <c r="P177" s="318"/>
      <c r="Q177" s="309"/>
      <c r="R177" s="310"/>
      <c r="S177" s="1"/>
      <c r="T177" s="1"/>
      <c r="U177" s="1"/>
      <c r="V177" s="1"/>
      <c r="W177" s="1"/>
      <c r="X177" s="1"/>
      <c r="Y177" s="1"/>
      <c r="Z177" s="1"/>
    </row>
    <row r="178" spans="1:26" ht="20.5" customHeight="1" x14ac:dyDescent="0.35">
      <c r="A178" s="1"/>
      <c r="B178" s="333" t="s">
        <v>47</v>
      </c>
      <c r="C178" s="333" t="s">
        <v>1299</v>
      </c>
      <c r="D178" s="333" t="s">
        <v>1300</v>
      </c>
      <c r="E178" s="305" t="s">
        <v>946</v>
      </c>
      <c r="F178" s="305" t="s">
        <v>26</v>
      </c>
      <c r="G178" s="307">
        <v>25</v>
      </c>
      <c r="H178" s="296">
        <v>193770</v>
      </c>
      <c r="I178" s="201"/>
      <c r="J178" s="184">
        <v>7750.8</v>
      </c>
      <c r="K178" s="1"/>
      <c r="L178" s="1"/>
      <c r="M178" s="309"/>
      <c r="N178" s="310"/>
      <c r="O178" s="1"/>
      <c r="P178" s="318"/>
      <c r="Q178" s="309"/>
      <c r="R178" s="310"/>
      <c r="S178" s="1"/>
      <c r="T178" s="1"/>
      <c r="U178" s="1"/>
      <c r="V178" s="1"/>
      <c r="W178" s="1"/>
      <c r="X178" s="1"/>
      <c r="Y178" s="1"/>
      <c r="Z178" s="1"/>
    </row>
    <row r="179" spans="1:26" ht="20.5" customHeight="1" x14ac:dyDescent="0.35">
      <c r="A179" s="1"/>
      <c r="B179" s="333" t="s">
        <v>47</v>
      </c>
      <c r="C179" s="333" t="s">
        <v>1301</v>
      </c>
      <c r="D179" s="333" t="s">
        <v>1302</v>
      </c>
      <c r="E179" s="305" t="s">
        <v>946</v>
      </c>
      <c r="F179" s="305" t="s">
        <v>26</v>
      </c>
      <c r="G179" s="307">
        <v>25</v>
      </c>
      <c r="H179" s="296">
        <v>193770</v>
      </c>
      <c r="I179" s="201"/>
      <c r="J179" s="184">
        <v>7750.8</v>
      </c>
      <c r="K179" s="1"/>
      <c r="L179" s="1"/>
      <c r="M179" s="309"/>
      <c r="N179" s="310"/>
      <c r="O179" s="1"/>
      <c r="P179" s="318"/>
      <c r="Q179" s="309"/>
      <c r="R179" s="310"/>
      <c r="S179" s="1"/>
      <c r="T179" s="1"/>
      <c r="U179" s="1"/>
      <c r="V179" s="1"/>
      <c r="W179" s="1"/>
      <c r="X179" s="1"/>
      <c r="Y179" s="1"/>
      <c r="Z179" s="1"/>
    </row>
    <row r="180" spans="1:26" ht="20.5" customHeight="1" x14ac:dyDescent="0.35">
      <c r="A180" s="1"/>
      <c r="B180" s="333" t="s">
        <v>47</v>
      </c>
      <c r="C180" s="333" t="s">
        <v>1303</v>
      </c>
      <c r="D180" s="333" t="s">
        <v>1304</v>
      </c>
      <c r="E180" s="305" t="s">
        <v>946</v>
      </c>
      <c r="F180" s="305" t="s">
        <v>26</v>
      </c>
      <c r="G180" s="307">
        <v>25</v>
      </c>
      <c r="H180" s="296">
        <v>193770</v>
      </c>
      <c r="I180" s="201"/>
      <c r="J180" s="184">
        <v>7750.8</v>
      </c>
      <c r="K180" s="1"/>
      <c r="L180" s="1"/>
      <c r="M180" s="309"/>
      <c r="N180" s="310"/>
      <c r="O180" s="1"/>
      <c r="P180" s="318"/>
      <c r="Q180" s="309"/>
      <c r="R180" s="310"/>
      <c r="S180" s="1"/>
      <c r="T180" s="1"/>
      <c r="U180" s="1"/>
      <c r="V180" s="1"/>
      <c r="W180" s="1"/>
      <c r="X180" s="1"/>
      <c r="Y180" s="1"/>
      <c r="Z180" s="1"/>
    </row>
    <row r="181" spans="1:26" ht="20.5" customHeight="1" x14ac:dyDescent="0.35">
      <c r="A181" s="1"/>
      <c r="B181" s="333" t="s">
        <v>47</v>
      </c>
      <c r="C181" s="333" t="s">
        <v>1305</v>
      </c>
      <c r="D181" s="333" t="s">
        <v>1306</v>
      </c>
      <c r="E181" s="305" t="s">
        <v>946</v>
      </c>
      <c r="F181" s="305" t="s">
        <v>26</v>
      </c>
      <c r="G181" s="307">
        <v>25</v>
      </c>
      <c r="H181" s="296">
        <v>193770</v>
      </c>
      <c r="I181" s="201"/>
      <c r="J181" s="184">
        <v>7750.8</v>
      </c>
      <c r="K181" s="1"/>
      <c r="L181" s="1"/>
      <c r="M181" s="309"/>
      <c r="N181" s="310"/>
      <c r="O181" s="1"/>
      <c r="P181" s="318"/>
      <c r="Q181" s="309"/>
      <c r="R181" s="310"/>
      <c r="S181" s="1"/>
      <c r="T181" s="1"/>
      <c r="U181" s="1"/>
      <c r="V181" s="1"/>
      <c r="W181" s="1"/>
      <c r="X181" s="1"/>
      <c r="Y181" s="1"/>
      <c r="Z181" s="1"/>
    </row>
    <row r="182" spans="1:26" ht="20.5" customHeight="1" x14ac:dyDescent="0.35">
      <c r="A182" s="1"/>
      <c r="B182" s="333" t="s">
        <v>47</v>
      </c>
      <c r="C182" s="333" t="s">
        <v>1307</v>
      </c>
      <c r="D182" s="333" t="s">
        <v>1308</v>
      </c>
      <c r="E182" s="305" t="s">
        <v>946</v>
      </c>
      <c r="F182" s="305" t="s">
        <v>26</v>
      </c>
      <c r="G182" s="307">
        <v>25</v>
      </c>
      <c r="H182" s="296">
        <v>193770</v>
      </c>
      <c r="I182" s="201"/>
      <c r="J182" s="184">
        <v>7750.8</v>
      </c>
      <c r="K182" s="1"/>
      <c r="L182" s="1"/>
      <c r="M182" s="309"/>
      <c r="N182" s="310"/>
      <c r="O182" s="1"/>
      <c r="P182" s="318"/>
      <c r="Q182" s="309"/>
      <c r="R182" s="310"/>
      <c r="S182" s="1"/>
      <c r="T182" s="1"/>
      <c r="U182" s="1"/>
      <c r="V182" s="1"/>
      <c r="W182" s="1"/>
      <c r="X182" s="1"/>
      <c r="Y182" s="1"/>
      <c r="Z182" s="1"/>
    </row>
    <row r="183" spans="1:26" ht="20.5" customHeight="1" x14ac:dyDescent="0.35">
      <c r="A183" s="1"/>
      <c r="B183" s="333" t="s">
        <v>47</v>
      </c>
      <c r="C183" s="333" t="s">
        <v>1309</v>
      </c>
      <c r="D183" s="333" t="s">
        <v>1310</v>
      </c>
      <c r="E183" s="305" t="s">
        <v>946</v>
      </c>
      <c r="F183" s="305" t="s">
        <v>26</v>
      </c>
      <c r="G183" s="307">
        <v>25</v>
      </c>
      <c r="H183" s="296">
        <v>193770</v>
      </c>
      <c r="I183" s="201"/>
      <c r="J183" s="184">
        <v>7750.8</v>
      </c>
      <c r="K183" s="1"/>
      <c r="L183" s="1"/>
      <c r="M183" s="309"/>
      <c r="N183" s="310"/>
      <c r="O183" s="1"/>
      <c r="P183" s="318"/>
      <c r="Q183" s="309"/>
      <c r="R183" s="310"/>
      <c r="S183" s="1"/>
      <c r="T183" s="1"/>
      <c r="U183" s="1"/>
      <c r="V183" s="1"/>
      <c r="W183" s="1"/>
      <c r="X183" s="1"/>
      <c r="Y183" s="1"/>
      <c r="Z183" s="1"/>
    </row>
    <row r="184" spans="1:26" ht="20.5" customHeight="1" x14ac:dyDescent="0.35">
      <c r="A184" s="1"/>
      <c r="B184" s="333" t="s">
        <v>47</v>
      </c>
      <c r="C184" s="333" t="s">
        <v>1311</v>
      </c>
      <c r="D184" s="333" t="s">
        <v>1312</v>
      </c>
      <c r="E184" s="305" t="s">
        <v>946</v>
      </c>
      <c r="F184" s="305" t="s">
        <v>26</v>
      </c>
      <c r="G184" s="307">
        <v>25</v>
      </c>
      <c r="H184" s="296">
        <v>193770</v>
      </c>
      <c r="I184" s="201"/>
      <c r="J184" s="184">
        <v>7750.8</v>
      </c>
      <c r="K184" s="1"/>
      <c r="L184" s="1"/>
      <c r="M184" s="309"/>
      <c r="N184" s="310"/>
      <c r="O184" s="1"/>
      <c r="P184" s="318"/>
      <c r="Q184" s="309"/>
      <c r="R184" s="310"/>
      <c r="S184" s="1"/>
      <c r="T184" s="1"/>
      <c r="U184" s="1"/>
      <c r="V184" s="1"/>
      <c r="W184" s="1"/>
      <c r="X184" s="1"/>
      <c r="Y184" s="1"/>
      <c r="Z184" s="1"/>
    </row>
    <row r="185" spans="1:26" ht="20.5" customHeight="1" x14ac:dyDescent="0.35">
      <c r="A185" s="1"/>
      <c r="B185" s="333" t="s">
        <v>47</v>
      </c>
      <c r="C185" s="333" t="s">
        <v>1313</v>
      </c>
      <c r="D185" s="333" t="s">
        <v>1314</v>
      </c>
      <c r="E185" s="305" t="s">
        <v>36</v>
      </c>
      <c r="F185" s="330" t="s">
        <v>37</v>
      </c>
      <c r="G185" s="307">
        <v>15</v>
      </c>
      <c r="H185" s="296">
        <v>188412</v>
      </c>
      <c r="I185" s="201"/>
      <c r="J185" s="186">
        <v>12560.8</v>
      </c>
      <c r="K185" s="1"/>
      <c r="L185" s="1"/>
      <c r="M185" s="309"/>
      <c r="N185" s="310"/>
      <c r="O185" s="1"/>
      <c r="P185" s="318"/>
      <c r="Q185" s="309"/>
      <c r="R185" s="310"/>
      <c r="S185" s="1"/>
      <c r="T185" s="1"/>
      <c r="U185" s="1"/>
      <c r="V185" s="1"/>
      <c r="W185" s="1"/>
      <c r="X185" s="1"/>
      <c r="Y185" s="1"/>
      <c r="Z185" s="1"/>
    </row>
    <row r="186" spans="1:26" ht="20.5" customHeight="1" x14ac:dyDescent="0.35">
      <c r="A186" s="1"/>
      <c r="B186" s="333" t="s">
        <v>47</v>
      </c>
      <c r="C186" s="333" t="s">
        <v>1315</v>
      </c>
      <c r="D186" s="333" t="s">
        <v>1316</v>
      </c>
      <c r="E186" s="305" t="s">
        <v>36</v>
      </c>
      <c r="F186" s="305" t="s">
        <v>25</v>
      </c>
      <c r="G186" s="307">
        <v>15</v>
      </c>
      <c r="H186" s="296">
        <v>320232</v>
      </c>
      <c r="I186" s="201"/>
      <c r="J186" s="186">
        <v>21348.799999999999</v>
      </c>
      <c r="K186" s="1"/>
      <c r="L186" s="1"/>
      <c r="M186" s="309"/>
      <c r="N186" s="310"/>
      <c r="O186" s="1"/>
      <c r="P186" s="318"/>
      <c r="Q186" s="309"/>
      <c r="R186" s="310"/>
      <c r="S186" s="1"/>
      <c r="T186" s="1"/>
      <c r="U186" s="1"/>
      <c r="V186" s="1"/>
      <c r="W186" s="1"/>
      <c r="X186" s="1"/>
      <c r="Y186" s="1"/>
      <c r="Z186" s="1"/>
    </row>
    <row r="187" spans="1:26" ht="20.5" customHeight="1" x14ac:dyDescent="0.35">
      <c r="A187" s="1"/>
      <c r="B187" s="333" t="s">
        <v>47</v>
      </c>
      <c r="C187" s="333" t="s">
        <v>1317</v>
      </c>
      <c r="D187" s="333" t="s">
        <v>1318</v>
      </c>
      <c r="E187" s="305" t="s">
        <v>36</v>
      </c>
      <c r="F187" s="305" t="s">
        <v>25</v>
      </c>
      <c r="G187" s="325">
        <v>15</v>
      </c>
      <c r="H187" s="296">
        <v>320232</v>
      </c>
      <c r="I187" s="201"/>
      <c r="J187" s="186">
        <v>21348.799999999999</v>
      </c>
      <c r="K187" s="1"/>
      <c r="L187" s="1"/>
      <c r="M187" s="309"/>
      <c r="N187" s="310"/>
      <c r="O187" s="1"/>
      <c r="P187" s="318"/>
      <c r="Q187" s="309"/>
      <c r="R187" s="310"/>
      <c r="S187" s="1"/>
      <c r="T187" s="1"/>
      <c r="U187" s="1"/>
      <c r="V187" s="1"/>
      <c r="W187" s="1"/>
      <c r="X187" s="1"/>
      <c r="Y187" s="1"/>
      <c r="Z187" s="1"/>
    </row>
    <row r="188" spans="1:26" ht="20.5" customHeight="1" x14ac:dyDescent="0.35">
      <c r="A188" s="1"/>
      <c r="B188" s="333" t="s">
        <v>47</v>
      </c>
      <c r="C188" s="333" t="s">
        <v>1319</v>
      </c>
      <c r="D188" s="333" t="s">
        <v>1320</v>
      </c>
      <c r="E188" s="305" t="s">
        <v>36</v>
      </c>
      <c r="F188" s="305" t="s">
        <v>25</v>
      </c>
      <c r="G188" s="307">
        <v>15</v>
      </c>
      <c r="H188" s="296">
        <v>320232</v>
      </c>
      <c r="I188" s="201"/>
      <c r="J188" s="186">
        <v>21348.799999999999</v>
      </c>
      <c r="K188" s="1"/>
      <c r="L188" s="1"/>
      <c r="M188" s="309"/>
      <c r="N188" s="310"/>
      <c r="O188" s="1"/>
      <c r="P188" s="318"/>
      <c r="Q188" s="309"/>
      <c r="R188" s="310"/>
      <c r="S188" s="1"/>
      <c r="T188" s="1"/>
      <c r="U188" s="1"/>
      <c r="V188" s="1"/>
      <c r="W188" s="1"/>
      <c r="X188" s="1"/>
      <c r="Y188" s="1"/>
      <c r="Z188" s="1"/>
    </row>
    <row r="189" spans="1:26" ht="20.5" customHeight="1" x14ac:dyDescent="0.35">
      <c r="A189" s="1"/>
      <c r="B189" s="333" t="s">
        <v>47</v>
      </c>
      <c r="C189" s="333" t="s">
        <v>1321</v>
      </c>
      <c r="D189" s="333" t="s">
        <v>1322</v>
      </c>
      <c r="E189" s="305" t="s">
        <v>36</v>
      </c>
      <c r="F189" s="331" t="s">
        <v>429</v>
      </c>
      <c r="G189" s="307">
        <v>15</v>
      </c>
      <c r="H189" s="296">
        <v>216237</v>
      </c>
      <c r="I189" s="201"/>
      <c r="J189" s="186">
        <v>14415.8</v>
      </c>
      <c r="K189" s="1"/>
      <c r="L189" s="1"/>
      <c r="M189" s="309"/>
      <c r="N189" s="310"/>
      <c r="O189" s="1"/>
      <c r="P189" s="318"/>
      <c r="Q189" s="309"/>
      <c r="R189" s="310"/>
      <c r="S189" s="1"/>
      <c r="T189" s="1"/>
      <c r="U189" s="1"/>
      <c r="V189" s="1"/>
      <c r="W189" s="1"/>
      <c r="X189" s="1"/>
      <c r="Y189" s="1"/>
      <c r="Z189" s="1"/>
    </row>
    <row r="190" spans="1:26" ht="20.5" customHeight="1" x14ac:dyDescent="0.35">
      <c r="A190" s="1"/>
      <c r="B190" s="333" t="s">
        <v>47</v>
      </c>
      <c r="C190" s="333" t="s">
        <v>1323</v>
      </c>
      <c r="D190" s="333" t="s">
        <v>1324</v>
      </c>
      <c r="E190" s="305" t="s">
        <v>36</v>
      </c>
      <c r="F190" s="331" t="s">
        <v>429</v>
      </c>
      <c r="G190" s="307">
        <v>15</v>
      </c>
      <c r="H190" s="296">
        <v>216237</v>
      </c>
      <c r="I190" s="201"/>
      <c r="J190" s="186">
        <v>14415.8</v>
      </c>
      <c r="K190" s="1"/>
      <c r="L190" s="1"/>
      <c r="M190" s="309"/>
      <c r="N190" s="310"/>
      <c r="O190" s="1"/>
      <c r="P190" s="318"/>
      <c r="Q190" s="309"/>
      <c r="R190" s="310"/>
      <c r="S190" s="1"/>
      <c r="T190" s="1"/>
      <c r="U190" s="1"/>
      <c r="V190" s="1"/>
      <c r="W190" s="1"/>
      <c r="X190" s="1"/>
      <c r="Y190" s="1"/>
      <c r="Z190" s="1"/>
    </row>
    <row r="191" spans="1:26" ht="20.5" customHeight="1" x14ac:dyDescent="0.35">
      <c r="A191" s="1"/>
      <c r="B191" s="333" t="s">
        <v>47</v>
      </c>
      <c r="C191" s="333" t="s">
        <v>1325</v>
      </c>
      <c r="D191" s="333" t="s">
        <v>1326</v>
      </c>
      <c r="E191" s="305" t="s">
        <v>36</v>
      </c>
      <c r="F191" s="305" t="s">
        <v>26</v>
      </c>
      <c r="G191" s="307">
        <v>15</v>
      </c>
      <c r="H191" s="296">
        <v>116262</v>
      </c>
      <c r="I191" s="201"/>
      <c r="J191" s="184">
        <v>7750.8</v>
      </c>
      <c r="K191" s="1"/>
      <c r="L191" s="1"/>
      <c r="M191" s="309"/>
      <c r="N191" s="310"/>
      <c r="O191" s="1"/>
      <c r="P191" s="318"/>
      <c r="Q191" s="309"/>
      <c r="R191" s="310"/>
      <c r="S191" s="1"/>
      <c r="T191" s="1"/>
      <c r="U191" s="1"/>
      <c r="V191" s="1"/>
      <c r="W191" s="1"/>
      <c r="X191" s="1"/>
      <c r="Y191" s="1"/>
      <c r="Z191" s="1"/>
    </row>
    <row r="192" spans="1:26" ht="20.5" customHeight="1" x14ac:dyDescent="0.35">
      <c r="A192" s="1"/>
      <c r="B192" s="333" t="s">
        <v>47</v>
      </c>
      <c r="C192" s="333" t="s">
        <v>1327</v>
      </c>
      <c r="D192" s="333" t="s">
        <v>1328</v>
      </c>
      <c r="E192" s="305" t="s">
        <v>36</v>
      </c>
      <c r="F192" s="330" t="s">
        <v>944</v>
      </c>
      <c r="G192" s="307">
        <v>15</v>
      </c>
      <c r="H192" s="296">
        <v>172737</v>
      </c>
      <c r="I192" s="201"/>
      <c r="J192" s="186">
        <v>11515.8</v>
      </c>
      <c r="K192" s="1"/>
      <c r="L192" s="1"/>
      <c r="M192" s="309"/>
      <c r="N192" s="310"/>
      <c r="O192" s="1"/>
      <c r="P192" s="318"/>
      <c r="Q192" s="309"/>
      <c r="R192" s="310"/>
      <c r="S192" s="1"/>
      <c r="T192" s="1"/>
      <c r="U192" s="1"/>
      <c r="V192" s="1"/>
      <c r="W192" s="1"/>
      <c r="X192" s="1"/>
      <c r="Y192" s="1"/>
      <c r="Z192" s="1"/>
    </row>
    <row r="193" spans="1:26" ht="20.5" customHeight="1" x14ac:dyDescent="0.35">
      <c r="A193" s="1"/>
      <c r="B193" s="333" t="s">
        <v>47</v>
      </c>
      <c r="C193" s="333" t="s">
        <v>1329</v>
      </c>
      <c r="D193" s="333" t="s">
        <v>1330</v>
      </c>
      <c r="E193" s="305" t="s">
        <v>36</v>
      </c>
      <c r="F193" s="330" t="s">
        <v>580</v>
      </c>
      <c r="G193" s="307">
        <v>15</v>
      </c>
      <c r="H193" s="296">
        <v>178062</v>
      </c>
      <c r="I193" s="201"/>
      <c r="J193" s="186">
        <v>11870.8</v>
      </c>
      <c r="K193" s="1"/>
      <c r="L193" s="1"/>
      <c r="M193" s="309"/>
      <c r="N193" s="310"/>
      <c r="O193" s="1"/>
      <c r="P193" s="318"/>
      <c r="Q193" s="309"/>
      <c r="R193" s="310"/>
      <c r="S193" s="1"/>
      <c r="T193" s="1"/>
      <c r="U193" s="1"/>
      <c r="V193" s="1"/>
      <c r="W193" s="1"/>
      <c r="X193" s="1"/>
      <c r="Y193" s="1"/>
      <c r="Z193" s="1"/>
    </row>
    <row r="194" spans="1:26" ht="24.5" customHeight="1" x14ac:dyDescent="0.35">
      <c r="A194" s="1"/>
      <c r="B194" s="333" t="s">
        <v>47</v>
      </c>
      <c r="C194" s="333" t="s">
        <v>1331</v>
      </c>
      <c r="D194" s="333" t="s">
        <v>1332</v>
      </c>
      <c r="E194" s="305" t="s">
        <v>36</v>
      </c>
      <c r="F194" s="305" t="s">
        <v>41</v>
      </c>
      <c r="G194" s="307">
        <v>15</v>
      </c>
      <c r="H194" s="296">
        <v>233517</v>
      </c>
      <c r="I194" s="201"/>
      <c r="J194" s="186">
        <v>15567.8</v>
      </c>
      <c r="K194" s="1"/>
      <c r="L194" s="1"/>
      <c r="M194" s="309"/>
      <c r="N194" s="310"/>
      <c r="O194" s="1"/>
      <c r="P194" s="318"/>
      <c r="Q194" s="309"/>
      <c r="R194" s="310"/>
      <c r="S194" s="1"/>
      <c r="T194" s="1"/>
      <c r="U194" s="1"/>
      <c r="V194" s="1"/>
      <c r="W194" s="1"/>
      <c r="X194" s="1"/>
      <c r="Y194" s="1"/>
      <c r="Z194" s="1"/>
    </row>
    <row r="195" spans="1:26" ht="20.5" customHeight="1" x14ac:dyDescent="0.35">
      <c r="A195" s="1"/>
      <c r="B195" s="333" t="s">
        <v>47</v>
      </c>
      <c r="C195" s="333" t="s">
        <v>1333</v>
      </c>
      <c r="D195" s="333" t="s">
        <v>1334</v>
      </c>
      <c r="E195" s="305" t="s">
        <v>36</v>
      </c>
      <c r="F195" s="305" t="s">
        <v>489</v>
      </c>
      <c r="G195" s="307">
        <v>15</v>
      </c>
      <c r="H195" s="296">
        <v>185787</v>
      </c>
      <c r="I195" s="201"/>
      <c r="J195" s="200">
        <v>12385.8</v>
      </c>
      <c r="K195" s="1"/>
      <c r="L195" s="1"/>
      <c r="M195" s="309"/>
      <c r="N195" s="310"/>
      <c r="O195" s="1"/>
      <c r="P195" s="318"/>
      <c r="Q195" s="309"/>
      <c r="R195" s="310"/>
      <c r="S195" s="1"/>
      <c r="T195" s="1"/>
      <c r="U195" s="1"/>
      <c r="V195" s="1"/>
      <c r="W195" s="1"/>
      <c r="X195" s="1"/>
      <c r="Y195" s="1"/>
      <c r="Z195" s="1"/>
    </row>
    <row r="196" spans="1:26" ht="20.5" customHeight="1" x14ac:dyDescent="0.35">
      <c r="A196" s="1"/>
      <c r="B196" s="333" t="s">
        <v>47</v>
      </c>
      <c r="C196" s="333" t="s">
        <v>1335</v>
      </c>
      <c r="D196" s="333" t="s">
        <v>1336</v>
      </c>
      <c r="E196" s="305" t="s">
        <v>36</v>
      </c>
      <c r="F196" s="332" t="s">
        <v>43</v>
      </c>
      <c r="G196" s="307">
        <v>15</v>
      </c>
      <c r="H196" s="296">
        <v>212712</v>
      </c>
      <c r="I196" s="201"/>
      <c r="J196" s="186">
        <v>14180.8</v>
      </c>
      <c r="K196" s="1"/>
      <c r="L196" s="1"/>
      <c r="M196" s="309"/>
      <c r="N196" s="310"/>
      <c r="O196" s="1"/>
      <c r="P196" s="318"/>
      <c r="Q196" s="309"/>
      <c r="R196" s="310"/>
      <c r="S196" s="1"/>
      <c r="T196" s="1"/>
      <c r="U196" s="1"/>
      <c r="V196" s="1"/>
      <c r="W196" s="1"/>
      <c r="X196" s="1"/>
      <c r="Y196" s="1"/>
      <c r="Z196" s="1"/>
    </row>
    <row r="197" spans="1:26" ht="20.5" customHeight="1" x14ac:dyDescent="0.35">
      <c r="A197" s="1"/>
      <c r="B197" s="333" t="s">
        <v>47</v>
      </c>
      <c r="C197" s="333" t="s">
        <v>1337</v>
      </c>
      <c r="D197" s="333" t="s">
        <v>1338</v>
      </c>
      <c r="E197" s="305" t="s">
        <v>36</v>
      </c>
      <c r="F197" s="305" t="s">
        <v>44</v>
      </c>
      <c r="G197" s="307">
        <v>15</v>
      </c>
      <c r="H197" s="296">
        <v>234312</v>
      </c>
      <c r="I197" s="201"/>
      <c r="J197" s="200">
        <v>15620.8</v>
      </c>
      <c r="K197" s="1"/>
      <c r="L197" s="1"/>
      <c r="M197" s="309"/>
      <c r="N197" s="310"/>
      <c r="O197" s="1"/>
      <c r="P197" s="318"/>
      <c r="Q197" s="309"/>
      <c r="R197" s="310"/>
      <c r="S197" s="1"/>
      <c r="T197" s="1"/>
      <c r="U197" s="1"/>
      <c r="V197" s="1"/>
      <c r="W197" s="1"/>
      <c r="X197" s="1"/>
      <c r="Y197" s="1"/>
      <c r="Z197" s="1"/>
    </row>
    <row r="198" spans="1:26" ht="20.5" customHeight="1" x14ac:dyDescent="0.35">
      <c r="A198" s="1"/>
      <c r="B198" s="333" t="s">
        <v>47</v>
      </c>
      <c r="C198" s="333" t="s">
        <v>1339</v>
      </c>
      <c r="D198" s="333" t="s">
        <v>1340</v>
      </c>
      <c r="E198" s="305" t="s">
        <v>36</v>
      </c>
      <c r="F198" s="305" t="s">
        <v>44</v>
      </c>
      <c r="G198" s="307">
        <v>15</v>
      </c>
      <c r="H198" s="296">
        <v>234312</v>
      </c>
      <c r="I198" s="201"/>
      <c r="J198" s="200">
        <v>15620.8</v>
      </c>
      <c r="K198" s="1"/>
      <c r="L198" s="1"/>
      <c r="M198" s="309"/>
      <c r="N198" s="310"/>
      <c r="O198" s="1"/>
      <c r="P198" s="318"/>
      <c r="Q198" s="309"/>
      <c r="R198" s="310"/>
      <c r="S198" s="1"/>
      <c r="T198" s="1"/>
      <c r="U198" s="1"/>
      <c r="V198" s="1"/>
      <c r="W198" s="1"/>
      <c r="X198" s="1"/>
      <c r="Y198" s="1"/>
      <c r="Z198" s="1"/>
    </row>
    <row r="199" spans="1:26" ht="20.5" customHeight="1" x14ac:dyDescent="0.35">
      <c r="A199" s="1"/>
      <c r="B199" s="333" t="s">
        <v>47</v>
      </c>
      <c r="C199" s="333" t="s">
        <v>1341</v>
      </c>
      <c r="D199" s="333" t="s">
        <v>1342</v>
      </c>
      <c r="E199" s="305" t="s">
        <v>36</v>
      </c>
      <c r="F199" s="330" t="s">
        <v>45</v>
      </c>
      <c r="G199" s="307">
        <v>15</v>
      </c>
      <c r="H199" s="296">
        <v>189012</v>
      </c>
      <c r="I199" s="201"/>
      <c r="J199" s="186">
        <v>12600.8</v>
      </c>
      <c r="K199" s="1"/>
      <c r="L199" s="1"/>
      <c r="M199" s="309"/>
      <c r="N199" s="310"/>
      <c r="O199" s="1"/>
      <c r="P199" s="318"/>
      <c r="Q199" s="309"/>
      <c r="R199" s="310"/>
      <c r="S199" s="1"/>
      <c r="T199" s="1"/>
      <c r="U199" s="1"/>
      <c r="V199" s="1"/>
      <c r="W199" s="1"/>
      <c r="X199" s="1"/>
      <c r="Y199" s="1"/>
      <c r="Z199" s="1"/>
    </row>
    <row r="200" spans="1:26" ht="20.5" customHeight="1" x14ac:dyDescent="0.35">
      <c r="A200" s="1"/>
      <c r="B200" s="333" t="s">
        <v>47</v>
      </c>
      <c r="C200" s="333" t="s">
        <v>1343</v>
      </c>
      <c r="D200" s="333" t="s">
        <v>1344</v>
      </c>
      <c r="E200" s="305" t="s">
        <v>36</v>
      </c>
      <c r="F200" s="330" t="s">
        <v>46</v>
      </c>
      <c r="G200" s="307">
        <v>15</v>
      </c>
      <c r="H200" s="296">
        <v>205287</v>
      </c>
      <c r="I200" s="201"/>
      <c r="J200" s="186">
        <v>13685.8</v>
      </c>
      <c r="K200" s="1"/>
      <c r="L200" s="1"/>
      <c r="M200" s="309"/>
      <c r="N200" s="310"/>
      <c r="O200" s="1"/>
      <c r="P200" s="318"/>
      <c r="Q200" s="309"/>
      <c r="R200" s="310"/>
      <c r="S200" s="1"/>
      <c r="T200" s="1"/>
      <c r="U200" s="1"/>
      <c r="V200" s="1"/>
      <c r="W200" s="1"/>
      <c r="X200" s="1"/>
      <c r="Y200" s="1"/>
      <c r="Z200" s="1"/>
    </row>
    <row r="201" spans="1:26" ht="20.5" customHeight="1" x14ac:dyDescent="0.35">
      <c r="A201" s="1"/>
      <c r="B201" s="333" t="s">
        <v>47</v>
      </c>
      <c r="C201" s="333" t="s">
        <v>1345</v>
      </c>
      <c r="D201" s="333" t="s">
        <v>1346</v>
      </c>
      <c r="E201" s="305" t="s">
        <v>36</v>
      </c>
      <c r="F201" s="334" t="s">
        <v>408</v>
      </c>
      <c r="G201" s="307">
        <v>15</v>
      </c>
      <c r="H201" s="296">
        <v>274737</v>
      </c>
      <c r="I201" s="201"/>
      <c r="J201" s="186">
        <v>18315.8</v>
      </c>
      <c r="K201" s="1"/>
      <c r="L201" s="1"/>
      <c r="M201" s="309"/>
      <c r="N201" s="310"/>
      <c r="O201" s="1"/>
      <c r="P201" s="318"/>
      <c r="Q201" s="309"/>
      <c r="R201" s="310"/>
      <c r="S201" s="1"/>
      <c r="T201" s="1"/>
      <c r="U201" s="1"/>
      <c r="V201" s="1"/>
      <c r="W201" s="1"/>
      <c r="X201" s="1"/>
      <c r="Y201" s="1"/>
      <c r="Z201" s="1"/>
    </row>
    <row r="202" spans="1:26" ht="20.5" customHeight="1" x14ac:dyDescent="0.35">
      <c r="A202" s="1"/>
      <c r="B202" s="333" t="s">
        <v>47</v>
      </c>
      <c r="C202" s="333" t="s">
        <v>1347</v>
      </c>
      <c r="D202" s="333" t="s">
        <v>1348</v>
      </c>
      <c r="E202" s="305" t="s">
        <v>36</v>
      </c>
      <c r="F202" s="329" t="s">
        <v>409</v>
      </c>
      <c r="G202" s="307">
        <v>15</v>
      </c>
      <c r="H202" s="296">
        <v>280737</v>
      </c>
      <c r="I202" s="201"/>
      <c r="J202" s="186">
        <v>18715.8</v>
      </c>
      <c r="K202" s="1"/>
      <c r="L202" s="1"/>
      <c r="M202" s="309"/>
      <c r="N202" s="310"/>
      <c r="O202" s="1"/>
      <c r="P202" s="318"/>
      <c r="Q202" s="309"/>
      <c r="R202" s="310"/>
      <c r="S202" s="1"/>
      <c r="T202" s="1"/>
      <c r="U202" s="1"/>
      <c r="V202" s="1"/>
      <c r="W202" s="1"/>
      <c r="X202" s="1"/>
      <c r="Y202" s="1"/>
      <c r="Z202" s="1"/>
    </row>
    <row r="203" spans="1:26" ht="20.5" customHeight="1" x14ac:dyDescent="0.35">
      <c r="A203" s="1"/>
      <c r="B203" s="333" t="s">
        <v>47</v>
      </c>
      <c r="C203" s="333" t="s">
        <v>1349</v>
      </c>
      <c r="D203" s="333" t="s">
        <v>1350</v>
      </c>
      <c r="E203" s="305" t="s">
        <v>36</v>
      </c>
      <c r="F203" s="330" t="s">
        <v>42</v>
      </c>
      <c r="G203" s="307">
        <v>10</v>
      </c>
      <c r="H203" s="296">
        <v>102118</v>
      </c>
      <c r="I203" s="201"/>
      <c r="J203" s="200">
        <v>10211.799999999999</v>
      </c>
      <c r="K203" s="1"/>
      <c r="L203" s="1"/>
      <c r="M203" s="309"/>
      <c r="N203" s="310"/>
      <c r="O203" s="1"/>
      <c r="P203" s="318"/>
      <c r="Q203" s="309"/>
      <c r="R203" s="310"/>
      <c r="S203" s="1"/>
      <c r="T203" s="1"/>
      <c r="U203" s="1"/>
      <c r="V203" s="1"/>
      <c r="W203" s="1"/>
      <c r="X203" s="1"/>
      <c r="Y203" s="1"/>
      <c r="Z203" s="1"/>
    </row>
    <row r="204" spans="1:26" ht="20.5" customHeight="1" x14ac:dyDescent="0.35">
      <c r="A204" s="1"/>
      <c r="B204" s="333" t="s">
        <v>47</v>
      </c>
      <c r="C204" s="333" t="s">
        <v>1351</v>
      </c>
      <c r="D204" s="333" t="s">
        <v>1352</v>
      </c>
      <c r="E204" s="305" t="s">
        <v>36</v>
      </c>
      <c r="F204" s="330" t="s">
        <v>42</v>
      </c>
      <c r="G204" s="307">
        <v>10</v>
      </c>
      <c r="H204" s="296">
        <v>102118</v>
      </c>
      <c r="I204" s="201"/>
      <c r="J204" s="200">
        <v>10211.799999999999</v>
      </c>
      <c r="K204" s="1"/>
      <c r="L204" s="1"/>
      <c r="M204" s="309"/>
      <c r="N204" s="310"/>
      <c r="O204" s="1"/>
      <c r="P204" s="318"/>
      <c r="Q204" s="309"/>
      <c r="R204" s="310"/>
      <c r="S204" s="1"/>
      <c r="T204" s="1"/>
      <c r="U204" s="1"/>
      <c r="V204" s="1"/>
      <c r="W204" s="1"/>
      <c r="X204" s="1"/>
      <c r="Y204" s="1"/>
      <c r="Z204" s="1"/>
    </row>
    <row r="205" spans="1:26" ht="20.5" customHeight="1" x14ac:dyDescent="0.35">
      <c r="A205" s="1"/>
      <c r="B205" s="333" t="s">
        <v>47</v>
      </c>
      <c r="C205" s="333" t="s">
        <v>1353</v>
      </c>
      <c r="D205" s="333" t="s">
        <v>1354</v>
      </c>
      <c r="E205" s="305" t="s">
        <v>36</v>
      </c>
      <c r="F205" s="336" t="s">
        <v>231</v>
      </c>
      <c r="G205" s="307">
        <v>15</v>
      </c>
      <c r="H205" s="296">
        <v>301332</v>
      </c>
      <c r="I205" s="201"/>
      <c r="J205" s="184">
        <v>20088.8</v>
      </c>
      <c r="K205" s="1"/>
      <c r="L205" s="1"/>
      <c r="M205" s="309"/>
      <c r="N205" s="310"/>
      <c r="O205" s="1"/>
      <c r="P205" s="318"/>
      <c r="Q205" s="309"/>
      <c r="R205" s="310"/>
      <c r="S205" s="1"/>
      <c r="T205" s="1"/>
      <c r="U205" s="1"/>
      <c r="V205" s="1"/>
      <c r="W205" s="1"/>
      <c r="X205" s="1"/>
      <c r="Y205" s="1"/>
      <c r="Z205" s="1"/>
    </row>
    <row r="206" spans="1:26" ht="20.5" customHeight="1" x14ac:dyDescent="0.35">
      <c r="A206" s="1"/>
      <c r="B206" s="333" t="s">
        <v>47</v>
      </c>
      <c r="C206" s="333" t="s">
        <v>1355</v>
      </c>
      <c r="D206" s="333" t="s">
        <v>1356</v>
      </c>
      <c r="E206" s="305" t="s">
        <v>36</v>
      </c>
      <c r="F206" s="332" t="s">
        <v>39</v>
      </c>
      <c r="G206" s="307">
        <v>15</v>
      </c>
      <c r="H206" s="296">
        <v>127511.99999999999</v>
      </c>
      <c r="I206" s="201"/>
      <c r="J206" s="184">
        <v>8500.7999999999993</v>
      </c>
      <c r="K206" s="1"/>
      <c r="L206" s="1"/>
      <c r="M206" s="309"/>
      <c r="N206" s="310"/>
      <c r="O206" s="1"/>
      <c r="P206" s="318"/>
      <c r="Q206" s="309"/>
      <c r="R206" s="310"/>
      <c r="S206" s="1"/>
      <c r="T206" s="1"/>
      <c r="U206" s="1"/>
      <c r="V206" s="1"/>
      <c r="W206" s="1"/>
      <c r="X206" s="1"/>
      <c r="Y206" s="1"/>
      <c r="Z206" s="1"/>
    </row>
    <row r="207" spans="1:26" ht="20.5" customHeight="1" x14ac:dyDescent="0.35">
      <c r="A207" s="1"/>
      <c r="B207" s="333" t="s">
        <v>47</v>
      </c>
      <c r="C207" s="333" t="s">
        <v>1357</v>
      </c>
      <c r="D207" s="333" t="s">
        <v>1358</v>
      </c>
      <c r="E207" s="305" t="s">
        <v>36</v>
      </c>
      <c r="F207" s="332" t="s">
        <v>39</v>
      </c>
      <c r="G207" s="307">
        <v>15</v>
      </c>
      <c r="H207" s="296">
        <v>127511.99999999999</v>
      </c>
      <c r="I207" s="201"/>
      <c r="J207" s="184">
        <v>8500.7999999999993</v>
      </c>
      <c r="K207" s="1"/>
      <c r="L207" s="1"/>
      <c r="M207" s="309"/>
      <c r="N207" s="310"/>
      <c r="O207" s="1"/>
      <c r="P207" s="318"/>
      <c r="Q207" s="309"/>
      <c r="R207" s="310"/>
      <c r="S207" s="1"/>
      <c r="T207" s="1"/>
      <c r="U207" s="1"/>
      <c r="V207" s="1"/>
      <c r="W207" s="1"/>
      <c r="X207" s="1"/>
      <c r="Y207" s="1"/>
      <c r="Z207" s="1"/>
    </row>
    <row r="208" spans="1:26" ht="20.5" customHeight="1" x14ac:dyDescent="0.35">
      <c r="A208" s="1"/>
      <c r="B208" s="333" t="s">
        <v>47</v>
      </c>
      <c r="C208" s="333" t="s">
        <v>1359</v>
      </c>
      <c r="D208" s="333" t="s">
        <v>1360</v>
      </c>
      <c r="E208" s="305" t="s">
        <v>36</v>
      </c>
      <c r="F208" s="330" t="s">
        <v>944</v>
      </c>
      <c r="G208" s="307">
        <v>15</v>
      </c>
      <c r="H208" s="296">
        <v>172737</v>
      </c>
      <c r="I208" s="201"/>
      <c r="J208" s="186">
        <v>11515.8</v>
      </c>
      <c r="K208" s="1"/>
      <c r="L208" s="1"/>
      <c r="M208" s="309"/>
      <c r="N208" s="310"/>
      <c r="O208" s="1"/>
      <c r="P208" s="318"/>
      <c r="Q208" s="309"/>
      <c r="R208" s="310"/>
      <c r="S208" s="1"/>
      <c r="T208" s="1"/>
      <c r="U208" s="1"/>
      <c r="V208" s="1"/>
      <c r="W208" s="1"/>
      <c r="X208" s="1"/>
      <c r="Y208" s="1"/>
      <c r="Z208" s="1"/>
    </row>
    <row r="209" spans="1:26" ht="20.5" customHeight="1" x14ac:dyDescent="0.35">
      <c r="A209" s="1"/>
      <c r="B209" s="333" t="s">
        <v>49</v>
      </c>
      <c r="C209" s="333" t="s">
        <v>1361</v>
      </c>
      <c r="D209" s="333" t="s">
        <v>1362</v>
      </c>
      <c r="E209" s="301" t="s">
        <v>945</v>
      </c>
      <c r="F209" s="305" t="s">
        <v>26</v>
      </c>
      <c r="G209" s="326">
        <v>50</v>
      </c>
      <c r="H209" s="296">
        <v>387540</v>
      </c>
      <c r="I209" s="201"/>
      <c r="J209" s="184">
        <v>7750.8</v>
      </c>
      <c r="K209" s="1"/>
      <c r="L209" s="1"/>
      <c r="M209" s="309"/>
      <c r="N209" s="310"/>
      <c r="O209" s="1"/>
      <c r="P209" s="318"/>
      <c r="Q209" s="309"/>
      <c r="R209" s="310"/>
      <c r="S209" s="1"/>
      <c r="T209" s="1"/>
      <c r="U209" s="1"/>
      <c r="V209" s="1"/>
      <c r="W209" s="1"/>
      <c r="X209" s="1"/>
      <c r="Y209" s="1"/>
      <c r="Z209" s="1"/>
    </row>
    <row r="210" spans="1:26" ht="20.5" customHeight="1" x14ac:dyDescent="0.35">
      <c r="A210" s="1"/>
      <c r="B210" s="333" t="s">
        <v>49</v>
      </c>
      <c r="C210" s="333" t="s">
        <v>1363</v>
      </c>
      <c r="D210" s="333" t="s">
        <v>1364</v>
      </c>
      <c r="E210" s="301" t="s">
        <v>48</v>
      </c>
      <c r="F210" s="335" t="s">
        <v>318</v>
      </c>
      <c r="G210" s="308">
        <v>50</v>
      </c>
      <c r="H210" s="296">
        <v>925290</v>
      </c>
      <c r="I210" s="201"/>
      <c r="J210" s="200">
        <v>18505.8</v>
      </c>
      <c r="K210" s="1"/>
      <c r="L210" s="1"/>
      <c r="M210" s="309"/>
      <c r="N210" s="310"/>
      <c r="O210" s="1"/>
      <c r="P210" s="318"/>
      <c r="Q210" s="309"/>
      <c r="R210" s="310"/>
      <c r="S210" s="1"/>
      <c r="T210" s="1"/>
      <c r="U210" s="1"/>
      <c r="V210" s="1"/>
      <c r="W210" s="1"/>
      <c r="X210" s="1"/>
      <c r="Y210" s="1"/>
      <c r="Z210" s="1"/>
    </row>
    <row r="211" spans="1:26" ht="20.5" customHeight="1" x14ac:dyDescent="0.35">
      <c r="A211" s="1"/>
      <c r="B211" s="333" t="s">
        <v>49</v>
      </c>
      <c r="C211" s="333" t="s">
        <v>1365</v>
      </c>
      <c r="D211" s="333" t="s">
        <v>1366</v>
      </c>
      <c r="E211" s="301" t="s">
        <v>48</v>
      </c>
      <c r="F211" s="305" t="s">
        <v>31</v>
      </c>
      <c r="G211" s="308">
        <v>50</v>
      </c>
      <c r="H211" s="296">
        <v>812040</v>
      </c>
      <c r="I211" s="201"/>
      <c r="J211" s="184">
        <v>16240.8</v>
      </c>
      <c r="K211" s="1"/>
      <c r="L211" s="1"/>
      <c r="M211" s="309"/>
      <c r="N211" s="310"/>
      <c r="O211" s="1"/>
      <c r="P211" s="318"/>
      <c r="Q211" s="309"/>
      <c r="R211" s="310"/>
      <c r="S211" s="1"/>
      <c r="T211" s="1"/>
      <c r="U211" s="1"/>
      <c r="V211" s="1"/>
      <c r="W211" s="1"/>
      <c r="X211" s="1"/>
      <c r="Y211" s="1"/>
      <c r="Z211" s="1"/>
    </row>
    <row r="212" spans="1:26" ht="20.5" customHeight="1" x14ac:dyDescent="0.35">
      <c r="A212" s="1"/>
      <c r="B212" s="333" t="s">
        <v>49</v>
      </c>
      <c r="C212" s="333" t="s">
        <v>1367</v>
      </c>
      <c r="D212" s="333" t="s">
        <v>1368</v>
      </c>
      <c r="E212" s="301" t="s">
        <v>48</v>
      </c>
      <c r="F212" s="330" t="s">
        <v>944</v>
      </c>
      <c r="G212" s="308">
        <v>75</v>
      </c>
      <c r="H212" s="296">
        <v>863685</v>
      </c>
      <c r="I212" s="201"/>
      <c r="J212" s="186">
        <v>11515.8</v>
      </c>
      <c r="K212" s="1"/>
      <c r="L212" s="1"/>
      <c r="M212" s="309"/>
      <c r="N212" s="310"/>
      <c r="O212" s="1"/>
      <c r="P212" s="318"/>
      <c r="Q212" s="309"/>
      <c r="R212" s="310"/>
      <c r="S212" s="1"/>
      <c r="T212" s="1"/>
      <c r="U212" s="1"/>
      <c r="V212" s="1"/>
      <c r="W212" s="1"/>
      <c r="X212" s="1"/>
      <c r="Y212" s="1"/>
      <c r="Z212" s="1"/>
    </row>
    <row r="213" spans="1:26" ht="20.5" customHeight="1" x14ac:dyDescent="0.35">
      <c r="A213" s="1"/>
      <c r="B213" s="333" t="s">
        <v>49</v>
      </c>
      <c r="C213" s="333" t="s">
        <v>1369</v>
      </c>
      <c r="D213" s="333" t="s">
        <v>1370</v>
      </c>
      <c r="E213" s="301" t="s">
        <v>48</v>
      </c>
      <c r="F213" s="331" t="s">
        <v>375</v>
      </c>
      <c r="G213" s="308">
        <v>25</v>
      </c>
      <c r="H213" s="296">
        <v>359020</v>
      </c>
      <c r="I213" s="201"/>
      <c r="J213" s="186">
        <v>14360.8</v>
      </c>
      <c r="K213" s="1"/>
      <c r="L213" s="1"/>
      <c r="M213" s="309"/>
      <c r="N213" s="310"/>
      <c r="O213" s="1"/>
      <c r="P213" s="318"/>
      <c r="Q213" s="309"/>
      <c r="R213" s="310"/>
      <c r="S213" s="1"/>
      <c r="T213" s="1"/>
      <c r="U213" s="1"/>
      <c r="V213" s="1"/>
      <c r="W213" s="1"/>
      <c r="X213" s="1"/>
      <c r="Y213" s="1"/>
      <c r="Z213" s="1"/>
    </row>
    <row r="214" spans="1:26" ht="20.5" customHeight="1" x14ac:dyDescent="0.35">
      <c r="A214" s="1"/>
      <c r="B214" s="333" t="s">
        <v>49</v>
      </c>
      <c r="C214" s="333" t="s">
        <v>1371</v>
      </c>
      <c r="D214" s="333" t="s">
        <v>1372</v>
      </c>
      <c r="E214" s="301" t="s">
        <v>48</v>
      </c>
      <c r="F214" s="331" t="s">
        <v>376</v>
      </c>
      <c r="G214" s="308">
        <v>25</v>
      </c>
      <c r="H214" s="296">
        <v>345020</v>
      </c>
      <c r="I214" s="201"/>
      <c r="J214" s="186">
        <v>13800.8</v>
      </c>
      <c r="K214" s="1"/>
      <c r="L214" s="1"/>
      <c r="M214" s="309"/>
      <c r="N214" s="310"/>
      <c r="O214" s="1"/>
      <c r="P214" s="318"/>
      <c r="Q214" s="309"/>
      <c r="R214" s="310"/>
      <c r="S214" s="1"/>
      <c r="T214" s="1"/>
      <c r="U214" s="1"/>
      <c r="V214" s="1"/>
      <c r="W214" s="1"/>
      <c r="X214" s="1"/>
      <c r="Y214" s="1"/>
      <c r="Z214" s="1"/>
    </row>
    <row r="215" spans="1:26" ht="20.5" customHeight="1" x14ac:dyDescent="0.35">
      <c r="A215" s="1"/>
      <c r="B215" s="333" t="s">
        <v>49</v>
      </c>
      <c r="C215" s="333" t="s">
        <v>1373</v>
      </c>
      <c r="D215" s="333" t="s">
        <v>1374</v>
      </c>
      <c r="E215" s="301" t="s">
        <v>48</v>
      </c>
      <c r="F215" s="336" t="s">
        <v>231</v>
      </c>
      <c r="G215" s="308">
        <v>15</v>
      </c>
      <c r="H215" s="296">
        <v>301332</v>
      </c>
      <c r="I215" s="201"/>
      <c r="J215" s="184">
        <v>20088.8</v>
      </c>
      <c r="K215" s="1"/>
      <c r="L215" s="1"/>
      <c r="M215" s="309"/>
      <c r="N215" s="310"/>
      <c r="O215" s="1"/>
      <c r="P215" s="318"/>
      <c r="Q215" s="309"/>
      <c r="R215" s="310"/>
      <c r="S215" s="1"/>
      <c r="T215" s="1"/>
      <c r="U215" s="1"/>
      <c r="V215" s="1"/>
      <c r="W215" s="1"/>
      <c r="X215" s="1"/>
      <c r="Y215" s="1"/>
      <c r="Z215" s="1"/>
    </row>
    <row r="216" spans="1:26" ht="20.5" customHeight="1" x14ac:dyDescent="0.35">
      <c r="A216" s="1"/>
      <c r="B216" s="333" t="s">
        <v>49</v>
      </c>
      <c r="C216" s="333" t="s">
        <v>1375</v>
      </c>
      <c r="D216" s="333" t="s">
        <v>1376</v>
      </c>
      <c r="E216" s="301" t="s">
        <v>48</v>
      </c>
      <c r="F216" s="305" t="s">
        <v>26</v>
      </c>
      <c r="G216" s="302">
        <v>100</v>
      </c>
      <c r="H216" s="296">
        <v>775080</v>
      </c>
      <c r="I216" s="201"/>
      <c r="J216" s="184">
        <v>7750.8</v>
      </c>
      <c r="K216" s="1"/>
      <c r="L216" s="1"/>
      <c r="M216" s="309"/>
      <c r="N216" s="310"/>
      <c r="O216" s="1"/>
      <c r="P216" s="318"/>
      <c r="Q216" s="309"/>
      <c r="R216" s="310"/>
      <c r="S216" s="1"/>
      <c r="T216" s="1"/>
      <c r="U216" s="1"/>
      <c r="V216" s="1"/>
      <c r="W216" s="1"/>
      <c r="X216" s="1"/>
      <c r="Y216" s="1"/>
      <c r="Z216" s="1"/>
    </row>
    <row r="217" spans="1:26" ht="20.5" customHeight="1" x14ac:dyDescent="0.35">
      <c r="A217" s="1"/>
      <c r="B217" s="333" t="s">
        <v>49</v>
      </c>
      <c r="C217" s="333" t="s">
        <v>1377</v>
      </c>
      <c r="D217" s="333" t="s">
        <v>1378</v>
      </c>
      <c r="E217" s="301" t="s">
        <v>48</v>
      </c>
      <c r="F217" s="337" t="s">
        <v>40</v>
      </c>
      <c r="G217" s="327">
        <v>50</v>
      </c>
      <c r="H217" s="296">
        <v>554540</v>
      </c>
      <c r="I217" s="201"/>
      <c r="J217" s="186">
        <v>11090.8</v>
      </c>
      <c r="K217" s="1"/>
      <c r="L217" s="1"/>
      <c r="M217" s="309"/>
      <c r="N217" s="310"/>
      <c r="O217" s="1"/>
      <c r="P217" s="318"/>
      <c r="Q217" s="309"/>
      <c r="R217" s="310"/>
      <c r="S217" s="1"/>
      <c r="T217" s="1"/>
      <c r="U217" s="1"/>
      <c r="V217" s="1"/>
      <c r="W217" s="1"/>
      <c r="X217" s="1"/>
      <c r="Y217" s="1"/>
      <c r="Z217" s="1"/>
    </row>
    <row r="218" spans="1:26" ht="20.5" customHeight="1" x14ac:dyDescent="0.35">
      <c r="A218" s="1"/>
      <c r="B218" s="333" t="s">
        <v>49</v>
      </c>
      <c r="C218" s="333" t="s">
        <v>1379</v>
      </c>
      <c r="D218" s="333" t="s">
        <v>1380</v>
      </c>
      <c r="E218" s="301" t="s">
        <v>48</v>
      </c>
      <c r="F218" s="305" t="s">
        <v>489</v>
      </c>
      <c r="G218" s="308">
        <v>25</v>
      </c>
      <c r="H218" s="296">
        <v>309645</v>
      </c>
      <c r="I218" s="201"/>
      <c r="J218" s="200">
        <v>12385.8</v>
      </c>
      <c r="K218" s="1"/>
      <c r="L218" s="1"/>
      <c r="M218" s="309"/>
      <c r="N218" s="310"/>
      <c r="O218" s="1"/>
      <c r="P218" s="318"/>
      <c r="Q218" s="309"/>
      <c r="R218" s="310"/>
      <c r="S218" s="1"/>
      <c r="T218" s="1"/>
      <c r="U218" s="1"/>
      <c r="V218" s="1"/>
      <c r="W218" s="1"/>
      <c r="X218" s="1"/>
      <c r="Y218" s="1"/>
      <c r="Z218" s="1"/>
    </row>
    <row r="219" spans="1:26" ht="20.5" customHeight="1" x14ac:dyDescent="0.35">
      <c r="A219" s="1"/>
      <c r="B219" s="333" t="s">
        <v>49</v>
      </c>
      <c r="C219" s="333" t="s">
        <v>1381</v>
      </c>
      <c r="D219" s="333" t="s">
        <v>1382</v>
      </c>
      <c r="E219" s="301" t="s">
        <v>48</v>
      </c>
      <c r="F219" s="335" t="s">
        <v>116</v>
      </c>
      <c r="G219" s="308">
        <v>25</v>
      </c>
      <c r="H219" s="296">
        <v>631420</v>
      </c>
      <c r="I219" s="201"/>
      <c r="J219" s="186">
        <v>25256.799999999999</v>
      </c>
      <c r="K219" s="1"/>
      <c r="L219" s="1"/>
      <c r="M219" s="309"/>
      <c r="N219" s="310"/>
      <c r="O219" s="1"/>
      <c r="P219" s="318"/>
      <c r="Q219" s="309"/>
      <c r="R219" s="310"/>
      <c r="S219" s="1"/>
      <c r="T219" s="1"/>
      <c r="U219" s="1"/>
      <c r="V219" s="1"/>
      <c r="W219" s="1"/>
      <c r="X219" s="1"/>
      <c r="Y219" s="1"/>
      <c r="Z219" s="1"/>
    </row>
    <row r="220" spans="1:26" ht="20.5" customHeight="1" x14ac:dyDescent="0.35">
      <c r="A220" s="1"/>
      <c r="B220" s="333" t="s">
        <v>49</v>
      </c>
      <c r="C220" s="333" t="s">
        <v>1383</v>
      </c>
      <c r="D220" s="333" t="s">
        <v>1384</v>
      </c>
      <c r="E220" s="301" t="s">
        <v>48</v>
      </c>
      <c r="F220" s="331" t="s">
        <v>119</v>
      </c>
      <c r="G220" s="308">
        <v>25</v>
      </c>
      <c r="H220" s="296">
        <v>1003845.0000000001</v>
      </c>
      <c r="I220" s="201"/>
      <c r="J220" s="46">
        <v>40153.800000000003</v>
      </c>
      <c r="K220" s="1"/>
      <c r="L220" s="1"/>
      <c r="M220" s="309"/>
      <c r="N220" s="310"/>
      <c r="O220" s="1"/>
      <c r="P220" s="318"/>
      <c r="Q220" s="309"/>
      <c r="R220" s="310"/>
      <c r="S220" s="1"/>
      <c r="T220" s="1"/>
      <c r="U220" s="1"/>
      <c r="V220" s="1"/>
      <c r="W220" s="1"/>
      <c r="X220" s="1"/>
      <c r="Y220" s="1"/>
      <c r="Z220" s="1"/>
    </row>
    <row r="221" spans="1:26" ht="20.5" customHeight="1" x14ac:dyDescent="0.35">
      <c r="A221" s="1"/>
      <c r="B221" s="333" t="s">
        <v>49</v>
      </c>
      <c r="C221" s="333" t="s">
        <v>1385</v>
      </c>
      <c r="D221" s="333" t="s">
        <v>1386</v>
      </c>
      <c r="E221" s="301" t="s">
        <v>48</v>
      </c>
      <c r="F221" s="328" t="s">
        <v>29</v>
      </c>
      <c r="G221" s="308">
        <v>25</v>
      </c>
      <c r="H221" s="296">
        <v>859545.00000000012</v>
      </c>
      <c r="I221" s="201"/>
      <c r="J221" s="186">
        <v>34381.800000000003</v>
      </c>
      <c r="K221" s="1"/>
      <c r="L221" s="1"/>
      <c r="M221" s="309"/>
      <c r="N221" s="310"/>
      <c r="O221" s="1"/>
      <c r="P221" s="318"/>
      <c r="Q221" s="309"/>
      <c r="R221" s="310"/>
      <c r="S221" s="1"/>
      <c r="T221" s="1"/>
      <c r="U221" s="1"/>
      <c r="V221" s="1"/>
      <c r="W221" s="1"/>
      <c r="X221" s="1"/>
      <c r="Y221" s="1"/>
      <c r="Z221" s="1"/>
    </row>
    <row r="222" spans="1:26" ht="20.5" customHeight="1" x14ac:dyDescent="0.35">
      <c r="A222" s="1"/>
      <c r="B222" s="333" t="s">
        <v>49</v>
      </c>
      <c r="C222" s="333" t="s">
        <v>1387</v>
      </c>
      <c r="D222" s="333" t="s">
        <v>1388</v>
      </c>
      <c r="E222" s="301" t="s">
        <v>48</v>
      </c>
      <c r="F222" s="334" t="s">
        <v>408</v>
      </c>
      <c r="G222" s="308">
        <v>25</v>
      </c>
      <c r="H222" s="296">
        <v>457895</v>
      </c>
      <c r="I222" s="201"/>
      <c r="J222" s="186">
        <v>18315.8</v>
      </c>
      <c r="K222" s="1"/>
      <c r="L222" s="1"/>
      <c r="M222" s="309"/>
      <c r="N222" s="310"/>
      <c r="O222" s="1"/>
      <c r="P222" s="318"/>
      <c r="Q222" s="309"/>
      <c r="R222" s="310"/>
      <c r="S222" s="1"/>
      <c r="T222" s="1"/>
      <c r="U222" s="1"/>
      <c r="V222" s="1"/>
      <c r="W222" s="1"/>
      <c r="X222" s="1"/>
      <c r="Y222" s="1"/>
      <c r="Z222" s="1"/>
    </row>
    <row r="223" spans="1:26" ht="20.5" customHeight="1" x14ac:dyDescent="0.35">
      <c r="A223" s="1"/>
      <c r="B223" s="333" t="s">
        <v>49</v>
      </c>
      <c r="C223" s="333" t="s">
        <v>1389</v>
      </c>
      <c r="D223" s="333" t="s">
        <v>1390</v>
      </c>
      <c r="E223" s="301" t="s">
        <v>48</v>
      </c>
      <c r="F223" s="329" t="s">
        <v>409</v>
      </c>
      <c r="G223" s="308">
        <v>25</v>
      </c>
      <c r="H223" s="296">
        <v>467895</v>
      </c>
      <c r="I223" s="201"/>
      <c r="J223" s="186">
        <v>18715.8</v>
      </c>
      <c r="K223" s="1"/>
      <c r="L223" s="1"/>
      <c r="M223" s="309"/>
      <c r="N223" s="310"/>
      <c r="O223" s="1"/>
      <c r="P223" s="318"/>
      <c r="Q223" s="309"/>
      <c r="R223" s="310"/>
      <c r="S223" s="1"/>
      <c r="T223" s="1"/>
      <c r="U223" s="1"/>
      <c r="V223" s="1"/>
      <c r="W223" s="1"/>
      <c r="X223" s="1"/>
      <c r="Y223" s="1"/>
      <c r="Z223" s="1"/>
    </row>
    <row r="224" spans="1:26" ht="20.5" customHeight="1" x14ac:dyDescent="0.35">
      <c r="A224" s="1"/>
      <c r="B224" s="333" t="s">
        <v>49</v>
      </c>
      <c r="C224" s="333" t="s">
        <v>1391</v>
      </c>
      <c r="D224" s="333" t="s">
        <v>1392</v>
      </c>
      <c r="E224" s="301" t="s">
        <v>48</v>
      </c>
      <c r="F224" s="305" t="s">
        <v>25</v>
      </c>
      <c r="G224" s="308">
        <v>150</v>
      </c>
      <c r="H224" s="296">
        <v>3202320</v>
      </c>
      <c r="I224" s="201"/>
      <c r="J224" s="186">
        <v>21348.799999999999</v>
      </c>
      <c r="K224" s="1"/>
      <c r="L224" s="1"/>
      <c r="M224" s="309"/>
      <c r="N224" s="310"/>
      <c r="O224" s="1"/>
      <c r="P224" s="318"/>
      <c r="Q224" s="309"/>
      <c r="R224" s="310"/>
      <c r="S224" s="1"/>
      <c r="T224" s="1"/>
      <c r="U224" s="1"/>
      <c r="V224" s="1"/>
      <c r="W224" s="1"/>
      <c r="X224" s="1"/>
      <c r="Y224" s="1"/>
      <c r="Z224" s="1"/>
    </row>
    <row r="225" spans="1:26" ht="22.5" customHeight="1" x14ac:dyDescent="0.35">
      <c r="A225" s="1"/>
      <c r="B225" s="202" t="s">
        <v>12</v>
      </c>
      <c r="C225" s="202"/>
      <c r="D225" s="202"/>
      <c r="E225" s="202"/>
      <c r="F225" s="202"/>
      <c r="G225" s="203">
        <f>SUM(G11:G224)</f>
        <v>5439</v>
      </c>
      <c r="H225" s="338">
        <f>SUM(H11:H224)</f>
        <v>80911456.200000003</v>
      </c>
      <c r="I225" s="202"/>
      <c r="J225" s="1"/>
      <c r="K225" s="1"/>
      <c r="L225" s="1"/>
      <c r="M225" s="1"/>
      <c r="N225" s="1"/>
      <c r="O225" s="1"/>
      <c r="P225" s="1"/>
      <c r="Q225" s="1"/>
      <c r="R225" s="1"/>
      <c r="S225" s="1"/>
      <c r="T225" s="1"/>
      <c r="U225" s="1"/>
      <c r="V225" s="1"/>
      <c r="W225" s="1"/>
      <c r="X225" s="1"/>
      <c r="Y225" s="1"/>
      <c r="Z225" s="1"/>
    </row>
    <row r="226" spans="1:26" ht="21.5" customHeight="1" x14ac:dyDescent="0.35">
      <c r="A226" s="1"/>
      <c r="B226" s="288"/>
      <c r="C226" s="288"/>
      <c r="D226" s="288"/>
      <c r="E226" s="288"/>
      <c r="F226" s="288"/>
      <c r="G226" s="289"/>
      <c r="H226" s="290"/>
      <c r="I226" s="288"/>
      <c r="J226" s="1"/>
      <c r="K226" s="1"/>
      <c r="L226" s="1"/>
      <c r="M226" s="1"/>
      <c r="N226" s="1"/>
      <c r="O226" s="1"/>
      <c r="P226" s="1"/>
      <c r="Q226" s="1"/>
      <c r="R226" s="1"/>
      <c r="S226" s="1"/>
      <c r="T226" s="1"/>
      <c r="U226" s="1"/>
      <c r="V226" s="1"/>
      <c r="W226" s="1"/>
      <c r="X226" s="1"/>
      <c r="Y226" s="1"/>
      <c r="Z226" s="1"/>
    </row>
    <row r="227" spans="1:26" ht="14.25" customHeight="1" x14ac:dyDescent="0.35">
      <c r="A227" s="1"/>
      <c r="B227" s="316" t="s">
        <v>704</v>
      </c>
      <c r="C227" s="187"/>
      <c r="D227" s="187"/>
      <c r="E227" s="316" t="s">
        <v>705</v>
      </c>
      <c r="F227" s="187"/>
      <c r="G227" s="187" t="s">
        <v>14</v>
      </c>
      <c r="H227" s="187"/>
      <c r="I227" s="187"/>
      <c r="J227" s="1"/>
      <c r="K227" s="1"/>
      <c r="L227" s="1"/>
      <c r="M227" s="1"/>
      <c r="N227" s="1"/>
      <c r="O227" s="1"/>
      <c r="P227" s="1"/>
      <c r="Q227" s="1"/>
      <c r="R227" s="1"/>
      <c r="S227" s="1"/>
      <c r="T227" s="1"/>
      <c r="U227" s="1"/>
      <c r="V227" s="1"/>
      <c r="W227" s="1"/>
      <c r="X227" s="1"/>
      <c r="Y227" s="1"/>
      <c r="Z227" s="1"/>
    </row>
    <row r="228" spans="1:26" ht="16.5" customHeight="1" x14ac:dyDescent="0.35">
      <c r="A228" s="1"/>
      <c r="B228"/>
      <c r="C228" s="187"/>
      <c r="D228" s="187"/>
      <c r="E228" s="187"/>
      <c r="F228" s="187"/>
      <c r="G228" s="187"/>
      <c r="H228" s="187"/>
      <c r="I228" s="187"/>
      <c r="J228" s="1"/>
      <c r="K228" s="1"/>
      <c r="L228" s="1"/>
      <c r="M228" s="1"/>
      <c r="N228" s="1"/>
      <c r="O228" s="1"/>
      <c r="P228" s="1"/>
      <c r="Q228" s="1"/>
      <c r="R228" s="1"/>
      <c r="S228" s="1"/>
      <c r="T228" s="1"/>
      <c r="U228" s="1"/>
      <c r="V228" s="1"/>
      <c r="W228" s="1"/>
      <c r="X228" s="1"/>
      <c r="Y228" s="1"/>
      <c r="Z228" s="1"/>
    </row>
    <row r="229" spans="1:26" ht="22" customHeight="1" x14ac:dyDescent="0.35">
      <c r="A229" s="1"/>
      <c r="B229" s="187"/>
      <c r="C229" s="187"/>
      <c r="D229" s="187"/>
      <c r="E229" s="187"/>
      <c r="F229" s="187"/>
      <c r="G229" s="187"/>
      <c r="H229" s="187"/>
      <c r="I229" s="187"/>
      <c r="J229" s="309"/>
      <c r="K229" s="1"/>
      <c r="L229" s="1"/>
      <c r="M229" s="1"/>
      <c r="N229" s="1"/>
      <c r="O229" s="1"/>
      <c r="P229" s="1"/>
      <c r="Q229" s="1"/>
      <c r="R229" s="1"/>
      <c r="S229" s="1"/>
      <c r="T229" s="1"/>
      <c r="U229" s="1"/>
      <c r="V229" s="1"/>
      <c r="W229" s="1"/>
      <c r="X229" s="1"/>
      <c r="Y229" s="1"/>
      <c r="Z229" s="1"/>
    </row>
    <row r="230" spans="1:26" ht="14.25" customHeight="1" x14ac:dyDescent="0.35">
      <c r="A230" s="1"/>
      <c r="B230" s="722" t="s">
        <v>545</v>
      </c>
      <c r="C230" s="723"/>
      <c r="D230" s="187"/>
      <c r="E230" s="189" t="s">
        <v>15</v>
      </c>
      <c r="F230" s="190"/>
      <c r="G230" s="189" t="s">
        <v>16</v>
      </c>
      <c r="H230" s="191"/>
      <c r="I230" s="191"/>
      <c r="J230" s="310"/>
      <c r="K230" s="1"/>
      <c r="L230" s="1"/>
      <c r="M230" s="1"/>
      <c r="N230" s="1"/>
      <c r="O230" s="1"/>
      <c r="P230" s="1"/>
      <c r="Q230" s="1"/>
      <c r="R230" s="1"/>
      <c r="S230" s="1"/>
      <c r="T230" s="1"/>
      <c r="U230" s="1"/>
      <c r="V230" s="1"/>
      <c r="W230" s="1"/>
      <c r="X230" s="1"/>
      <c r="Y230" s="1"/>
      <c r="Z230" s="1"/>
    </row>
    <row r="231" spans="1:26" ht="14.25" customHeight="1" x14ac:dyDescent="0.35">
      <c r="A231" s="1"/>
      <c r="B231" s="192" t="s">
        <v>17</v>
      </c>
      <c r="C231" s="187"/>
      <c r="D231" s="187"/>
      <c r="E231" s="192" t="s">
        <v>18</v>
      </c>
      <c r="F231" s="187"/>
      <c r="G231" s="724" t="s">
        <v>19</v>
      </c>
      <c r="H231" s="725"/>
      <c r="I231" s="725"/>
      <c r="J231" s="1"/>
      <c r="K231" s="1"/>
      <c r="L231" s="1"/>
      <c r="M231" s="1"/>
      <c r="N231" s="1"/>
      <c r="O231" s="1"/>
      <c r="P231" s="1"/>
      <c r="Q231" s="1"/>
      <c r="R231" s="1"/>
      <c r="S231" s="1"/>
      <c r="T231" s="1"/>
      <c r="U231" s="1"/>
      <c r="V231" s="1"/>
      <c r="W231" s="1"/>
      <c r="X231" s="1"/>
      <c r="Y231" s="1"/>
      <c r="Z231" s="1"/>
    </row>
    <row r="232" spans="1:26" ht="8" customHeight="1" x14ac:dyDescent="0.35">
      <c r="A232" s="1"/>
      <c r="B232" s="187"/>
      <c r="C232" s="187"/>
      <c r="D232" s="187"/>
      <c r="E232" s="187"/>
      <c r="F232" s="187"/>
      <c r="G232" s="187"/>
      <c r="H232" s="187"/>
      <c r="I232" s="187"/>
      <c r="J232" s="1"/>
      <c r="K232" s="1"/>
      <c r="L232" s="1"/>
      <c r="M232" s="1"/>
      <c r="N232" s="1"/>
      <c r="O232" s="1"/>
      <c r="P232" s="1"/>
      <c r="Q232" s="1"/>
      <c r="R232" s="1"/>
      <c r="S232" s="1"/>
      <c r="T232" s="1"/>
      <c r="U232" s="1"/>
      <c r="V232" s="1"/>
      <c r="W232" s="1"/>
      <c r="X232" s="1"/>
      <c r="Y232" s="1"/>
      <c r="Z232" s="1"/>
    </row>
    <row r="233" spans="1:26" ht="14.25" customHeight="1" x14ac:dyDescent="0.35">
      <c r="A233" s="1"/>
      <c r="B233" s="191" t="s">
        <v>1393</v>
      </c>
      <c r="C233" s="191"/>
      <c r="D233" s="187"/>
      <c r="E233" s="191" t="s">
        <v>544</v>
      </c>
      <c r="F233" s="187"/>
      <c r="G233" s="191" t="s">
        <v>544</v>
      </c>
      <c r="H233" s="191"/>
      <c r="I233" s="19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94"/>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88"/>
      <c r="H237" s="195"/>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88"/>
      <c r="H238" s="195"/>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88"/>
      <c r="H239" s="195"/>
      <c r="I239" s="291"/>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1"/>
      <c r="D240" s="1"/>
      <c r="E240" s="1"/>
      <c r="F240" s="1"/>
      <c r="G240" s="188"/>
      <c r="H240" s="195"/>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31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row r="435" spans="1:26" ht="15.75" customHeight="1" x14ac:dyDescent="0.3"/>
    <row r="436" spans="1:26" ht="15.75" customHeight="1" x14ac:dyDescent="0.3"/>
    <row r="437" spans="1:26" ht="15.75" customHeight="1" x14ac:dyDescent="0.3"/>
    <row r="438" spans="1:26" ht="15.75" customHeight="1" x14ac:dyDescent="0.3"/>
    <row r="439" spans="1:26" ht="15.75" customHeight="1" x14ac:dyDescent="0.3"/>
    <row r="440" spans="1:26" ht="15.75" customHeight="1" x14ac:dyDescent="0.3"/>
    <row r="441" spans="1:26" ht="15.75" customHeight="1" x14ac:dyDescent="0.3"/>
    <row r="442" spans="1:26" ht="15.75" customHeight="1" x14ac:dyDescent="0.3"/>
    <row r="443" spans="1:26" ht="15.75" customHeight="1" x14ac:dyDescent="0.3"/>
    <row r="444" spans="1:26" ht="15.75" customHeight="1" x14ac:dyDescent="0.3"/>
    <row r="445" spans="1:26" ht="15.75" customHeight="1" x14ac:dyDescent="0.3"/>
    <row r="446" spans="1:26" ht="15.75" customHeight="1" x14ac:dyDescent="0.3"/>
    <row r="447" spans="1:26" ht="15.75" customHeight="1" x14ac:dyDescent="0.3"/>
    <row r="448" spans="1:26"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row r="1085" ht="15.75" customHeight="1" x14ac:dyDescent="0.3"/>
    <row r="1086" ht="15.75" customHeight="1" x14ac:dyDescent="0.3"/>
    <row r="1087" ht="15.75" customHeight="1" x14ac:dyDescent="0.3"/>
    <row r="1088" ht="15.75" customHeight="1" x14ac:dyDescent="0.3"/>
    <row r="1089" ht="15.75" customHeight="1" x14ac:dyDescent="0.3"/>
    <row r="1090" ht="15.75" customHeight="1" x14ac:dyDescent="0.3"/>
    <row r="1091" ht="15.75" customHeight="1" x14ac:dyDescent="0.3"/>
    <row r="1092" ht="15.75" customHeight="1" x14ac:dyDescent="0.3"/>
    <row r="1093" ht="15.75" customHeight="1" x14ac:dyDescent="0.3"/>
    <row r="1094" ht="15.75" customHeight="1" x14ac:dyDescent="0.3"/>
    <row r="1095" ht="15.75" customHeight="1" x14ac:dyDescent="0.3"/>
    <row r="1096" ht="15.75" customHeight="1" x14ac:dyDescent="0.3"/>
    <row r="1097" ht="15.75" customHeight="1" x14ac:dyDescent="0.3"/>
    <row r="1098" ht="15.75" customHeight="1" x14ac:dyDescent="0.3"/>
    <row r="1099" ht="15.75" customHeight="1" x14ac:dyDescent="0.3"/>
    <row r="1100" ht="15.75" customHeight="1" x14ac:dyDescent="0.3"/>
    <row r="1101" ht="15.75" customHeight="1" x14ac:dyDescent="0.3"/>
    <row r="1102" ht="15.75" customHeight="1" x14ac:dyDescent="0.3"/>
    <row r="1103" ht="15.75" customHeight="1" x14ac:dyDescent="0.3"/>
    <row r="1104" ht="15.75" customHeight="1" x14ac:dyDescent="0.3"/>
    <row r="1105" ht="15.75" customHeight="1" x14ac:dyDescent="0.3"/>
    <row r="1106" ht="15.75" customHeight="1" x14ac:dyDescent="0.3"/>
    <row r="1107" ht="15.75" customHeight="1" x14ac:dyDescent="0.3"/>
    <row r="1108" ht="15.75" customHeight="1" x14ac:dyDescent="0.3"/>
    <row r="1109" ht="15.75" customHeight="1" x14ac:dyDescent="0.3"/>
    <row r="1110" ht="15.75" customHeight="1" x14ac:dyDescent="0.3"/>
    <row r="1111" ht="15.75" customHeight="1" x14ac:dyDescent="0.3"/>
    <row r="1112" ht="15.75" customHeight="1" x14ac:dyDescent="0.3"/>
    <row r="1113" ht="15.75" customHeight="1" x14ac:dyDescent="0.3"/>
    <row r="1114" ht="15.75" customHeight="1" x14ac:dyDescent="0.3"/>
    <row r="1115" ht="15.75" customHeight="1" x14ac:dyDescent="0.3"/>
    <row r="1116" ht="15.75" customHeight="1" x14ac:dyDescent="0.3"/>
    <row r="1117" ht="15.75" customHeight="1" x14ac:dyDescent="0.3"/>
    <row r="1118" ht="15.75" customHeight="1" x14ac:dyDescent="0.3"/>
    <row r="1119" ht="15.75" customHeight="1" x14ac:dyDescent="0.3"/>
    <row r="1120" ht="15.75" customHeight="1" x14ac:dyDescent="0.3"/>
    <row r="1121" ht="15.75" customHeight="1" x14ac:dyDescent="0.3"/>
    <row r="1122" ht="15.75" customHeight="1" x14ac:dyDescent="0.3"/>
    <row r="1123" ht="15.75" customHeight="1" x14ac:dyDescent="0.3"/>
    <row r="1124" ht="15.75" customHeight="1" x14ac:dyDescent="0.3"/>
    <row r="1125" ht="15.75" customHeight="1" x14ac:dyDescent="0.3"/>
    <row r="1126" ht="15.75" customHeight="1" x14ac:dyDescent="0.3"/>
    <row r="1127" ht="15.75" customHeight="1" x14ac:dyDescent="0.3"/>
    <row r="1128" ht="15.75" customHeight="1" x14ac:dyDescent="0.3"/>
    <row r="1129" ht="15.75" customHeight="1" x14ac:dyDescent="0.3"/>
    <row r="1130" ht="15.75" customHeight="1" x14ac:dyDescent="0.3"/>
    <row r="1131" ht="15.75" customHeight="1" x14ac:dyDescent="0.3"/>
    <row r="1132" ht="15.75" customHeight="1" x14ac:dyDescent="0.3"/>
    <row r="1133" ht="15.75" customHeight="1" x14ac:dyDescent="0.3"/>
    <row r="1134" ht="15.75" customHeight="1" x14ac:dyDescent="0.3"/>
    <row r="1135" ht="15.75" customHeight="1" x14ac:dyDescent="0.3"/>
    <row r="1136" ht="15.75" customHeight="1" x14ac:dyDescent="0.3"/>
    <row r="1137" ht="15.75" customHeight="1" x14ac:dyDescent="0.3"/>
    <row r="1138" ht="15.75" customHeight="1" x14ac:dyDescent="0.3"/>
    <row r="1139" ht="15.75" customHeight="1" x14ac:dyDescent="0.3"/>
    <row r="1140" ht="15.75" customHeight="1" x14ac:dyDescent="0.3"/>
    <row r="1141" ht="15.75" customHeight="1" x14ac:dyDescent="0.3"/>
    <row r="1142" ht="15.75" customHeight="1" x14ac:dyDescent="0.3"/>
    <row r="1143" ht="15.75" customHeight="1" x14ac:dyDescent="0.3"/>
    <row r="1144" ht="15.75" customHeight="1" x14ac:dyDescent="0.3"/>
    <row r="1145" ht="15.75" customHeight="1" x14ac:dyDescent="0.3"/>
    <row r="1146" ht="15.75" customHeight="1" x14ac:dyDescent="0.3"/>
    <row r="1147" ht="15.75" customHeight="1" x14ac:dyDescent="0.3"/>
    <row r="1148" ht="15.75" customHeight="1" x14ac:dyDescent="0.3"/>
    <row r="1149" ht="15.75" customHeight="1" x14ac:dyDescent="0.3"/>
    <row r="1150" ht="15.75" customHeight="1" x14ac:dyDescent="0.3"/>
    <row r="1151" ht="15.75" customHeight="1" x14ac:dyDescent="0.3"/>
    <row r="1152" ht="15.75" customHeight="1" x14ac:dyDescent="0.3"/>
    <row r="1153" ht="15.75" customHeight="1" x14ac:dyDescent="0.3"/>
    <row r="1154" ht="15.75" customHeight="1" x14ac:dyDescent="0.3"/>
    <row r="1155" ht="15.75" customHeight="1" x14ac:dyDescent="0.3"/>
    <row r="1156" ht="15.75" customHeight="1" x14ac:dyDescent="0.3"/>
    <row r="1157" ht="15.75" customHeight="1" x14ac:dyDescent="0.3"/>
    <row r="1158" ht="15.75" customHeight="1" x14ac:dyDescent="0.3"/>
    <row r="1159" ht="15.75" customHeight="1" x14ac:dyDescent="0.3"/>
    <row r="1160" ht="15.75" customHeight="1" x14ac:dyDescent="0.3"/>
    <row r="1161" ht="15.75" customHeight="1" x14ac:dyDescent="0.3"/>
    <row r="1162" ht="15.75" customHeight="1" x14ac:dyDescent="0.3"/>
    <row r="1163" ht="15.75" customHeight="1" x14ac:dyDescent="0.3"/>
    <row r="1164" ht="15.75" customHeight="1" x14ac:dyDescent="0.3"/>
    <row r="1165" ht="15.75" customHeight="1" x14ac:dyDescent="0.3"/>
    <row r="1166" ht="15.75" customHeight="1" x14ac:dyDescent="0.3"/>
    <row r="1167" ht="15.75" customHeight="1" x14ac:dyDescent="0.3"/>
    <row r="1168" ht="15.75" customHeight="1" x14ac:dyDescent="0.3"/>
    <row r="1169" ht="15.75" customHeight="1" x14ac:dyDescent="0.3"/>
    <row r="1170" ht="15.75" customHeight="1" x14ac:dyDescent="0.3"/>
    <row r="1171" ht="15.75" customHeight="1" x14ac:dyDescent="0.3"/>
    <row r="1172" ht="15.75" customHeight="1" x14ac:dyDescent="0.3"/>
    <row r="1173" ht="15.75" customHeight="1" x14ac:dyDescent="0.3"/>
    <row r="1174" ht="15.75" customHeight="1" x14ac:dyDescent="0.3"/>
    <row r="1175" ht="15.75" customHeight="1" x14ac:dyDescent="0.3"/>
    <row r="1176" ht="15.75" customHeight="1" x14ac:dyDescent="0.3"/>
    <row r="1177" ht="15.75" customHeight="1" x14ac:dyDescent="0.3"/>
    <row r="1178" ht="15.75" customHeight="1" x14ac:dyDescent="0.3"/>
    <row r="1179" ht="15.75" customHeight="1" x14ac:dyDescent="0.3"/>
    <row r="1180" ht="15.75" customHeight="1" x14ac:dyDescent="0.3"/>
    <row r="1181" ht="15.75" customHeight="1" x14ac:dyDescent="0.3"/>
    <row r="1182" ht="15.75" customHeight="1" x14ac:dyDescent="0.3"/>
    <row r="1183" ht="15.75" customHeight="1" x14ac:dyDescent="0.3"/>
    <row r="1184" ht="15.75" customHeight="1" x14ac:dyDescent="0.3"/>
    <row r="1185" ht="15.75" customHeight="1" x14ac:dyDescent="0.3"/>
    <row r="1186" ht="15.75" customHeight="1" x14ac:dyDescent="0.3"/>
    <row r="1187" ht="15.75" customHeight="1" x14ac:dyDescent="0.3"/>
    <row r="1188" ht="15.75" customHeight="1" x14ac:dyDescent="0.3"/>
    <row r="1189" ht="15.75" customHeight="1" x14ac:dyDescent="0.3"/>
    <row r="1190" ht="15.75" customHeight="1" x14ac:dyDescent="0.3"/>
    <row r="1191" ht="15.75" customHeight="1" x14ac:dyDescent="0.3"/>
    <row r="1192" ht="15.75" customHeight="1" x14ac:dyDescent="0.3"/>
    <row r="1193" ht="15.75" customHeight="1" x14ac:dyDescent="0.3"/>
    <row r="1194" ht="15.75" customHeight="1" x14ac:dyDescent="0.3"/>
    <row r="1195" ht="15.75" customHeight="1" x14ac:dyDescent="0.3"/>
    <row r="1196" ht="15.75" customHeight="1" x14ac:dyDescent="0.3"/>
    <row r="1197" ht="15.75" customHeight="1" x14ac:dyDescent="0.3"/>
    <row r="1198" ht="15.75" customHeight="1" x14ac:dyDescent="0.3"/>
    <row r="1199" ht="15.75" customHeight="1" x14ac:dyDescent="0.3"/>
    <row r="1200" ht="15.75" customHeight="1" x14ac:dyDescent="0.3"/>
  </sheetData>
  <autoFilter ref="A10:Z227"/>
  <mergeCells count="14">
    <mergeCell ref="H9:H10"/>
    <mergeCell ref="I9:I10"/>
    <mergeCell ref="B230:C230"/>
    <mergeCell ref="G231:I231"/>
    <mergeCell ref="B2:I2"/>
    <mergeCell ref="B3:I3"/>
    <mergeCell ref="B4:I4"/>
    <mergeCell ref="F6:I6"/>
    <mergeCell ref="B9:B10"/>
    <mergeCell ref="C9:C10"/>
    <mergeCell ref="D9:D10"/>
    <mergeCell ref="E9:E10"/>
    <mergeCell ref="F9:F10"/>
    <mergeCell ref="G9:G10"/>
  </mergeCells>
  <printOptions horizontalCentered="1"/>
  <pageMargins left="0.25" right="0" top="0.5" bottom="0.5" header="0" footer="0"/>
  <pageSetup paperSize="9" scale="7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'[3]TWSP(fin)'!#REF!</xm:f>
          </x14:formula1>
          <xm:sqref>F222:F223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1200"/>
  <sheetViews>
    <sheetView view="pageBreakPreview" topLeftCell="A4" zoomScale="86" zoomScaleNormal="100" zoomScaleSheetLayoutView="86" workbookViewId="0">
      <selection activeCell="E64" sqref="E64"/>
    </sheetView>
  </sheetViews>
  <sheetFormatPr defaultColWidth="12.58203125" defaultRowHeight="15" customHeight="1" x14ac:dyDescent="0.3"/>
  <cols>
    <col min="1" max="1" width="0.5" style="382" customWidth="1"/>
    <col min="2" max="2" width="13.33203125" style="382" customWidth="1"/>
    <col min="3" max="3" width="18.83203125" style="382" customWidth="1"/>
    <col min="4" max="4" width="19.08203125" style="382" customWidth="1"/>
    <col min="5" max="5" width="42.25" style="382" customWidth="1"/>
    <col min="6" max="6" width="27.08203125" style="382" customWidth="1"/>
    <col min="7" max="7" width="7.83203125" style="382" customWidth="1"/>
    <col min="8" max="8" width="13.83203125" style="382" customWidth="1"/>
    <col min="9" max="9" width="8.58203125" style="382" customWidth="1"/>
    <col min="10" max="10" width="12.08203125" style="382" hidden="1" customWidth="1"/>
    <col min="11" max="11" width="10.75" style="382" customWidth="1"/>
    <col min="12" max="12" width="10.4140625" style="382" customWidth="1"/>
    <col min="13" max="13" width="14.08203125" style="382" customWidth="1"/>
    <col min="14" max="14" width="16.5" style="382" customWidth="1"/>
    <col min="15" max="15" width="7.58203125" style="382" customWidth="1"/>
    <col min="16" max="16" width="27.08203125" style="382" customWidth="1"/>
    <col min="17" max="17" width="7.58203125" style="382" customWidth="1"/>
    <col min="18" max="18" width="12.5" style="382" customWidth="1"/>
    <col min="19" max="26" width="7.58203125" style="382" customWidth="1"/>
    <col min="27" max="16384" width="12.58203125" style="382"/>
  </cols>
  <sheetData>
    <row r="1" spans="1:26" ht="14.25" customHeight="1" x14ac:dyDescent="0.35">
      <c r="A1" s="379"/>
      <c r="B1" s="380"/>
      <c r="C1" s="380"/>
      <c r="D1" s="380"/>
      <c r="E1" s="380"/>
      <c r="F1" s="380"/>
      <c r="G1" s="380"/>
      <c r="H1" s="380"/>
      <c r="I1" s="381" t="s">
        <v>0</v>
      </c>
      <c r="J1" s="379"/>
      <c r="K1" s="379"/>
      <c r="L1" s="379"/>
      <c r="M1" s="379"/>
      <c r="N1" s="379"/>
      <c r="O1" s="379"/>
      <c r="P1" s="379"/>
      <c r="Q1" s="379"/>
      <c r="R1" s="379"/>
      <c r="S1" s="379"/>
      <c r="T1" s="379"/>
      <c r="U1" s="379"/>
      <c r="V1" s="379"/>
      <c r="W1" s="379"/>
      <c r="X1" s="379"/>
      <c r="Y1" s="379"/>
      <c r="Z1" s="379"/>
    </row>
    <row r="2" spans="1:26" ht="14.25" customHeight="1" x14ac:dyDescent="0.35">
      <c r="A2" s="379"/>
      <c r="B2" s="733" t="s">
        <v>1</v>
      </c>
      <c r="C2" s="750"/>
      <c r="D2" s="750"/>
      <c r="E2" s="750"/>
      <c r="F2" s="750"/>
      <c r="G2" s="750"/>
      <c r="H2" s="750"/>
      <c r="I2" s="750"/>
      <c r="J2" s="379"/>
      <c r="K2" s="379"/>
      <c r="L2" s="379"/>
      <c r="M2" s="379"/>
      <c r="N2" s="379"/>
      <c r="O2" s="379"/>
      <c r="P2" s="379"/>
      <c r="Q2" s="379"/>
      <c r="R2" s="379"/>
      <c r="S2" s="379"/>
      <c r="T2" s="379"/>
      <c r="U2" s="379"/>
      <c r="V2" s="379"/>
      <c r="W2" s="379"/>
      <c r="X2" s="379"/>
      <c r="Y2" s="379"/>
      <c r="Z2" s="379"/>
    </row>
    <row r="3" spans="1:26" ht="14.25" customHeight="1" x14ac:dyDescent="0.35">
      <c r="A3" s="379"/>
      <c r="B3" s="733" t="s">
        <v>23</v>
      </c>
      <c r="C3" s="750"/>
      <c r="D3" s="750"/>
      <c r="E3" s="750"/>
      <c r="F3" s="750"/>
      <c r="G3" s="750"/>
      <c r="H3" s="750"/>
      <c r="I3" s="750"/>
      <c r="J3" s="379"/>
      <c r="K3" s="379"/>
      <c r="L3" s="379"/>
      <c r="M3" s="379"/>
      <c r="N3" s="379"/>
      <c r="O3" s="379"/>
      <c r="P3" s="379"/>
      <c r="Q3" s="379"/>
      <c r="R3" s="379"/>
      <c r="S3" s="379"/>
      <c r="T3" s="379"/>
      <c r="U3" s="379"/>
      <c r="V3" s="379"/>
      <c r="W3" s="379"/>
      <c r="X3" s="379"/>
      <c r="Y3" s="379"/>
      <c r="Z3" s="379"/>
    </row>
    <row r="4" spans="1:26" ht="20.5" customHeight="1" x14ac:dyDescent="0.35">
      <c r="A4" s="379"/>
      <c r="B4" s="733" t="s">
        <v>2</v>
      </c>
      <c r="C4" s="750"/>
      <c r="D4" s="750"/>
      <c r="E4" s="750"/>
      <c r="F4" s="750"/>
      <c r="G4" s="750"/>
      <c r="H4" s="750"/>
      <c r="I4" s="750"/>
      <c r="J4" s="379"/>
      <c r="K4" s="379"/>
      <c r="L4" s="379"/>
      <c r="M4" s="379"/>
      <c r="N4" s="379"/>
      <c r="O4" s="379"/>
      <c r="P4" s="379"/>
      <c r="Q4" s="379"/>
      <c r="R4" s="379"/>
      <c r="S4" s="379"/>
      <c r="T4" s="379"/>
      <c r="U4" s="379"/>
      <c r="V4" s="379"/>
      <c r="W4" s="379"/>
      <c r="X4" s="379"/>
      <c r="Y4" s="379"/>
      <c r="Z4" s="379"/>
    </row>
    <row r="5" spans="1:26" ht="14.25" customHeight="1" x14ac:dyDescent="0.35">
      <c r="A5" s="379"/>
      <c r="B5" s="380"/>
      <c r="C5" s="380"/>
      <c r="D5" s="380"/>
      <c r="E5" s="380"/>
      <c r="F5" s="380"/>
      <c r="G5" s="380"/>
      <c r="H5" s="380"/>
      <c r="I5" s="380"/>
      <c r="J5" s="379"/>
      <c r="K5" s="379"/>
      <c r="L5" s="379"/>
      <c r="M5" s="379"/>
      <c r="N5" s="379"/>
      <c r="O5" s="379"/>
      <c r="P5" s="379"/>
      <c r="Q5" s="379"/>
      <c r="R5" s="379"/>
      <c r="S5" s="379"/>
      <c r="T5" s="379"/>
      <c r="U5" s="379"/>
      <c r="V5" s="379"/>
      <c r="W5" s="379"/>
      <c r="X5" s="379"/>
      <c r="Y5" s="379"/>
      <c r="Z5" s="379"/>
    </row>
    <row r="6" spans="1:26" ht="14.25" customHeight="1" x14ac:dyDescent="0.3">
      <c r="A6" s="379"/>
      <c r="B6" s="383" t="s">
        <v>3</v>
      </c>
      <c r="C6" s="383" t="s">
        <v>20</v>
      </c>
      <c r="D6" s="383"/>
      <c r="E6" s="383"/>
      <c r="F6" s="751" t="s">
        <v>941</v>
      </c>
      <c r="G6" s="751"/>
      <c r="H6" s="751"/>
      <c r="I6" s="751"/>
      <c r="J6" s="379"/>
      <c r="K6" s="379"/>
      <c r="L6" s="379"/>
      <c r="M6" s="379"/>
      <c r="N6" s="379"/>
      <c r="O6" s="379"/>
      <c r="P6" s="379"/>
      <c r="Q6" s="379"/>
      <c r="R6" s="379"/>
      <c r="S6" s="379"/>
      <c r="T6" s="379"/>
      <c r="U6" s="379"/>
      <c r="V6" s="379"/>
      <c r="W6" s="379"/>
      <c r="X6" s="379"/>
      <c r="Y6" s="379"/>
      <c r="Z6" s="379"/>
    </row>
    <row r="7" spans="1:26" ht="14.25" customHeight="1" x14ac:dyDescent="0.35">
      <c r="A7" s="379"/>
      <c r="B7" s="383" t="s">
        <v>21</v>
      </c>
      <c r="C7" s="383" t="s">
        <v>555</v>
      </c>
      <c r="D7" s="383"/>
      <c r="E7" s="384" t="s">
        <v>22</v>
      </c>
      <c r="F7" s="383"/>
      <c r="G7" s="383"/>
      <c r="H7" s="383"/>
      <c r="I7" s="385"/>
      <c r="J7" s="379"/>
      <c r="K7" s="379"/>
      <c r="L7" s="379"/>
      <c r="M7" s="379"/>
      <c r="N7" s="379"/>
      <c r="O7" s="379"/>
      <c r="P7" s="379"/>
      <c r="Q7" s="379"/>
      <c r="R7" s="379"/>
      <c r="S7" s="379"/>
      <c r="T7" s="379"/>
      <c r="U7" s="379"/>
      <c r="V7" s="379"/>
      <c r="W7" s="379"/>
      <c r="X7" s="379"/>
      <c r="Y7" s="379"/>
      <c r="Z7" s="379"/>
    </row>
    <row r="8" spans="1:26" ht="6.65" customHeight="1" x14ac:dyDescent="0.35">
      <c r="A8" s="379"/>
      <c r="B8" s="380"/>
      <c r="C8" s="380"/>
      <c r="D8" s="380"/>
      <c r="E8" s="380"/>
      <c r="F8" s="380"/>
      <c r="G8" s="380"/>
      <c r="H8" s="380"/>
      <c r="I8" s="380"/>
      <c r="J8" s="379"/>
      <c r="K8" s="379"/>
      <c r="L8" s="379"/>
      <c r="M8" s="379"/>
      <c r="N8" s="379"/>
      <c r="O8" s="379"/>
      <c r="P8" s="379"/>
      <c r="Q8" s="379"/>
      <c r="R8" s="379"/>
      <c r="S8" s="379"/>
      <c r="T8" s="379"/>
      <c r="U8" s="379"/>
      <c r="V8" s="379"/>
      <c r="W8" s="379"/>
      <c r="X8" s="379"/>
      <c r="Y8" s="379"/>
      <c r="Z8" s="379"/>
    </row>
    <row r="9" spans="1:26" ht="12.65" customHeight="1" x14ac:dyDescent="0.3">
      <c r="A9" s="379"/>
      <c r="B9" s="752" t="s">
        <v>4</v>
      </c>
      <c r="C9" s="752" t="s">
        <v>5</v>
      </c>
      <c r="D9" s="752" t="s">
        <v>6</v>
      </c>
      <c r="E9" s="752" t="s">
        <v>7</v>
      </c>
      <c r="F9" s="752" t="s">
        <v>8</v>
      </c>
      <c r="G9" s="752" t="s">
        <v>9</v>
      </c>
      <c r="H9" s="752" t="s">
        <v>10</v>
      </c>
      <c r="I9" s="752" t="s">
        <v>11</v>
      </c>
      <c r="J9" s="652"/>
      <c r="K9" s="752" t="s">
        <v>1434</v>
      </c>
      <c r="L9" s="752" t="s">
        <v>1435</v>
      </c>
      <c r="M9" s="652"/>
      <c r="N9" s="379"/>
      <c r="O9" s="379"/>
      <c r="P9" s="379"/>
      <c r="Q9" s="379"/>
      <c r="R9" s="379"/>
      <c r="S9" s="379"/>
      <c r="T9" s="379"/>
      <c r="U9" s="379"/>
      <c r="V9" s="379"/>
      <c r="W9" s="379"/>
      <c r="X9" s="379"/>
      <c r="Y9" s="379"/>
      <c r="Z9" s="379"/>
    </row>
    <row r="10" spans="1:26" ht="19" hidden="1" customHeight="1" thickBot="1" x14ac:dyDescent="0.35">
      <c r="A10" s="379"/>
      <c r="B10" s="753"/>
      <c r="C10" s="753"/>
      <c r="D10" s="753"/>
      <c r="E10" s="753"/>
      <c r="F10" s="753"/>
      <c r="G10" s="753"/>
      <c r="H10" s="753"/>
      <c r="I10" s="753"/>
      <c r="J10" s="652"/>
      <c r="K10" s="753"/>
      <c r="L10" s="753"/>
      <c r="M10" s="652"/>
      <c r="N10" s="379"/>
      <c r="O10" s="379"/>
      <c r="P10" s="379"/>
      <c r="Q10" s="379"/>
      <c r="R10" s="379"/>
      <c r="S10" s="379"/>
      <c r="T10" s="379"/>
      <c r="U10" s="379"/>
      <c r="V10" s="379"/>
      <c r="W10" s="379"/>
      <c r="X10" s="379"/>
      <c r="Y10" s="379"/>
      <c r="Z10" s="379"/>
    </row>
    <row r="11" spans="1:26" ht="20.5" hidden="1" customHeight="1" thickBot="1" x14ac:dyDescent="0.4">
      <c r="A11" s="379"/>
      <c r="B11" s="653" t="s">
        <v>35</v>
      </c>
      <c r="C11" s="653" t="s">
        <v>966</v>
      </c>
      <c r="D11" s="653" t="s">
        <v>967</v>
      </c>
      <c r="E11" s="654" t="s">
        <v>931</v>
      </c>
      <c r="F11" s="655" t="s">
        <v>409</v>
      </c>
      <c r="G11" s="656">
        <v>25</v>
      </c>
      <c r="H11" s="657">
        <v>467895</v>
      </c>
      <c r="I11" s="658"/>
      <c r="J11" s="659">
        <v>18715.8</v>
      </c>
      <c r="K11" s="660">
        <v>1335316</v>
      </c>
      <c r="L11" s="660">
        <v>1335340</v>
      </c>
      <c r="M11" s="661"/>
      <c r="N11" s="392"/>
      <c r="O11" s="379"/>
      <c r="P11" s="393"/>
      <c r="Q11" s="391"/>
      <c r="R11" s="392"/>
      <c r="S11" s="379"/>
      <c r="T11" s="379"/>
      <c r="U11" s="379"/>
      <c r="V11" s="379"/>
      <c r="W11" s="379"/>
      <c r="X11" s="379"/>
      <c r="Y11" s="379"/>
      <c r="Z11" s="379"/>
    </row>
    <row r="12" spans="1:26" ht="20.5" hidden="1" customHeight="1" x14ac:dyDescent="0.35">
      <c r="A12" s="379"/>
      <c r="B12" s="653" t="s">
        <v>35</v>
      </c>
      <c r="C12" s="653" t="s">
        <v>968</v>
      </c>
      <c r="D12" s="653" t="s">
        <v>969</v>
      </c>
      <c r="E12" s="654" t="s">
        <v>931</v>
      </c>
      <c r="F12" s="655" t="s">
        <v>409</v>
      </c>
      <c r="G12" s="656">
        <v>25</v>
      </c>
      <c r="H12" s="657">
        <v>467895</v>
      </c>
      <c r="I12" s="658"/>
      <c r="J12" s="659">
        <v>18715.8</v>
      </c>
      <c r="K12" s="660">
        <v>1335341</v>
      </c>
      <c r="L12" s="660">
        <v>1335365</v>
      </c>
      <c r="M12" s="661"/>
      <c r="N12" s="392"/>
      <c r="O12" s="379"/>
      <c r="P12" s="394"/>
      <c r="Q12" s="391"/>
      <c r="R12" s="392"/>
      <c r="S12" s="379"/>
      <c r="T12" s="379"/>
      <c r="U12" s="379"/>
      <c r="V12" s="379"/>
      <c r="W12" s="379"/>
      <c r="X12" s="379"/>
      <c r="Y12" s="379"/>
      <c r="Z12" s="379"/>
    </row>
    <row r="13" spans="1:26" ht="20.5" hidden="1" customHeight="1" x14ac:dyDescent="0.35">
      <c r="A13" s="379"/>
      <c r="B13" s="653" t="s">
        <v>35</v>
      </c>
      <c r="C13" s="653" t="s">
        <v>970</v>
      </c>
      <c r="D13" s="653" t="s">
        <v>971</v>
      </c>
      <c r="E13" s="654" t="s">
        <v>931</v>
      </c>
      <c r="F13" s="662" t="s">
        <v>408</v>
      </c>
      <c r="G13" s="656">
        <v>25</v>
      </c>
      <c r="H13" s="657">
        <v>457895</v>
      </c>
      <c r="I13" s="658"/>
      <c r="J13" s="659">
        <v>18315.8</v>
      </c>
      <c r="K13" s="660">
        <v>1335366</v>
      </c>
      <c r="L13" s="660">
        <v>1335390</v>
      </c>
      <c r="M13" s="661"/>
      <c r="N13" s="392"/>
      <c r="O13" s="379"/>
      <c r="P13" s="394"/>
      <c r="Q13" s="391"/>
      <c r="R13" s="392"/>
      <c r="S13" s="379"/>
      <c r="T13" s="379"/>
      <c r="U13" s="379"/>
      <c r="V13" s="379"/>
      <c r="W13" s="379"/>
      <c r="X13" s="379"/>
      <c r="Y13" s="379"/>
      <c r="Z13" s="379"/>
    </row>
    <row r="14" spans="1:26" ht="20.5" hidden="1" customHeight="1" x14ac:dyDescent="0.35">
      <c r="A14" s="379"/>
      <c r="B14" s="653" t="s">
        <v>35</v>
      </c>
      <c r="C14" s="653" t="s">
        <v>972</v>
      </c>
      <c r="D14" s="653" t="s">
        <v>973</v>
      </c>
      <c r="E14" s="654" t="s">
        <v>931</v>
      </c>
      <c r="F14" s="662" t="s">
        <v>408</v>
      </c>
      <c r="G14" s="656">
        <v>25</v>
      </c>
      <c r="H14" s="657">
        <v>457895</v>
      </c>
      <c r="I14" s="658"/>
      <c r="J14" s="659">
        <v>18315.8</v>
      </c>
      <c r="K14" s="660">
        <v>1335391</v>
      </c>
      <c r="L14" s="660">
        <v>1335415</v>
      </c>
      <c r="M14" s="661"/>
      <c r="N14" s="392"/>
      <c r="O14" s="379"/>
      <c r="P14" s="394"/>
      <c r="Q14" s="391"/>
      <c r="R14" s="392"/>
      <c r="S14" s="379"/>
      <c r="T14" s="379"/>
      <c r="U14" s="379"/>
      <c r="V14" s="379"/>
      <c r="W14" s="379"/>
      <c r="X14" s="379"/>
      <c r="Y14" s="379"/>
      <c r="Z14" s="379"/>
    </row>
    <row r="15" spans="1:26" ht="20.5" hidden="1" customHeight="1" x14ac:dyDescent="0.35">
      <c r="A15" s="379"/>
      <c r="B15" s="653" t="s">
        <v>35</v>
      </c>
      <c r="C15" s="653" t="s">
        <v>974</v>
      </c>
      <c r="D15" s="653" t="s">
        <v>975</v>
      </c>
      <c r="E15" s="654" t="s">
        <v>931</v>
      </c>
      <c r="F15" s="663" t="s">
        <v>955</v>
      </c>
      <c r="G15" s="656">
        <v>25</v>
      </c>
      <c r="H15" s="657">
        <v>457520</v>
      </c>
      <c r="I15" s="658"/>
      <c r="J15" s="659">
        <v>18300.8</v>
      </c>
      <c r="K15" s="660">
        <v>1335416</v>
      </c>
      <c r="L15" s="660">
        <v>1335440</v>
      </c>
      <c r="M15" s="661"/>
      <c r="N15" s="392"/>
      <c r="O15" s="379"/>
      <c r="P15" s="394"/>
      <c r="Q15" s="391"/>
      <c r="R15" s="392"/>
      <c r="S15" s="379"/>
      <c r="T15" s="379"/>
      <c r="U15" s="379"/>
      <c r="V15" s="379"/>
      <c r="W15" s="379"/>
      <c r="X15" s="379"/>
      <c r="Y15" s="379"/>
      <c r="Z15" s="379"/>
    </row>
    <row r="16" spans="1:26" ht="20.5" customHeight="1" x14ac:dyDescent="0.35">
      <c r="A16" s="379"/>
      <c r="B16" s="653" t="s">
        <v>35</v>
      </c>
      <c r="C16" s="653" t="s">
        <v>976</v>
      </c>
      <c r="D16" s="653" t="s">
        <v>977</v>
      </c>
      <c r="E16" s="654" t="s">
        <v>931</v>
      </c>
      <c r="F16" s="664" t="s">
        <v>31</v>
      </c>
      <c r="G16" s="656">
        <v>25</v>
      </c>
      <c r="H16" s="657">
        <v>406020</v>
      </c>
      <c r="I16" s="658"/>
      <c r="J16" s="665">
        <v>16240.8</v>
      </c>
      <c r="K16" s="660">
        <v>1335441</v>
      </c>
      <c r="L16" s="660">
        <v>1335465</v>
      </c>
      <c r="M16" s="661"/>
      <c r="N16" s="392"/>
      <c r="O16" s="379"/>
      <c r="P16" s="394"/>
      <c r="Q16" s="391"/>
      <c r="R16" s="392"/>
      <c r="S16" s="379"/>
      <c r="T16" s="379"/>
      <c r="U16" s="379"/>
      <c r="V16" s="379"/>
      <c r="W16" s="379"/>
      <c r="X16" s="379"/>
      <c r="Y16" s="379"/>
      <c r="Z16" s="379"/>
    </row>
    <row r="17" spans="1:26" ht="20.5" hidden="1" customHeight="1" x14ac:dyDescent="0.35">
      <c r="A17" s="379"/>
      <c r="B17" s="653" t="s">
        <v>35</v>
      </c>
      <c r="C17" s="653" t="s">
        <v>978</v>
      </c>
      <c r="D17" s="653" t="s">
        <v>979</v>
      </c>
      <c r="E17" s="654" t="s">
        <v>931</v>
      </c>
      <c r="F17" s="664" t="s">
        <v>26</v>
      </c>
      <c r="G17" s="656">
        <v>25</v>
      </c>
      <c r="H17" s="657">
        <v>193770</v>
      </c>
      <c r="I17" s="658"/>
      <c r="J17" s="665">
        <v>7750.8</v>
      </c>
      <c r="K17" s="660">
        <v>1335466</v>
      </c>
      <c r="L17" s="660">
        <v>1335490</v>
      </c>
      <c r="M17" s="661"/>
      <c r="N17" s="392"/>
      <c r="O17" s="379"/>
      <c r="P17" s="394"/>
      <c r="Q17" s="391"/>
      <c r="R17" s="392"/>
      <c r="S17" s="379"/>
      <c r="T17" s="379"/>
      <c r="U17" s="379"/>
      <c r="V17" s="379"/>
      <c r="W17" s="379"/>
      <c r="X17" s="379"/>
      <c r="Y17" s="379"/>
      <c r="Z17" s="379"/>
    </row>
    <row r="18" spans="1:26" ht="20.5" hidden="1" customHeight="1" x14ac:dyDescent="0.35">
      <c r="A18" s="379"/>
      <c r="B18" s="653" t="s">
        <v>35</v>
      </c>
      <c r="C18" s="653" t="s">
        <v>980</v>
      </c>
      <c r="D18" s="653" t="s">
        <v>981</v>
      </c>
      <c r="E18" s="654" t="s">
        <v>931</v>
      </c>
      <c r="F18" s="664" t="s">
        <v>26</v>
      </c>
      <c r="G18" s="656">
        <v>25</v>
      </c>
      <c r="H18" s="657">
        <v>193770</v>
      </c>
      <c r="I18" s="658"/>
      <c r="J18" s="665">
        <v>7750.8</v>
      </c>
      <c r="K18" s="660">
        <v>1335491</v>
      </c>
      <c r="L18" s="660">
        <v>1335515</v>
      </c>
      <c r="M18" s="661"/>
      <c r="N18" s="392"/>
      <c r="O18" s="379"/>
      <c r="P18" s="394"/>
      <c r="Q18" s="391"/>
      <c r="R18" s="392"/>
      <c r="S18" s="379"/>
      <c r="T18" s="379"/>
      <c r="U18" s="379"/>
      <c r="V18" s="379"/>
      <c r="W18" s="379"/>
      <c r="X18" s="379"/>
      <c r="Y18" s="379"/>
      <c r="Z18" s="379"/>
    </row>
    <row r="19" spans="1:26" ht="20.5" hidden="1" customHeight="1" x14ac:dyDescent="0.35">
      <c r="A19" s="379"/>
      <c r="B19" s="653" t="s">
        <v>35</v>
      </c>
      <c r="C19" s="653" t="s">
        <v>982</v>
      </c>
      <c r="D19" s="653" t="s">
        <v>983</v>
      </c>
      <c r="E19" s="654" t="s">
        <v>931</v>
      </c>
      <c r="F19" s="664" t="s">
        <v>26</v>
      </c>
      <c r="G19" s="656">
        <v>25</v>
      </c>
      <c r="H19" s="657">
        <v>193770</v>
      </c>
      <c r="I19" s="658"/>
      <c r="J19" s="665">
        <v>7750.8</v>
      </c>
      <c r="K19" s="660">
        <v>1335516</v>
      </c>
      <c r="L19" s="660">
        <v>1335540</v>
      </c>
      <c r="M19" s="661"/>
      <c r="N19" s="392"/>
      <c r="O19" s="379"/>
      <c r="P19" s="394"/>
      <c r="Q19" s="391"/>
      <c r="R19" s="392"/>
      <c r="S19" s="379"/>
      <c r="T19" s="379"/>
      <c r="U19" s="379"/>
      <c r="V19" s="379"/>
      <c r="W19" s="379"/>
      <c r="X19" s="379"/>
      <c r="Y19" s="379"/>
      <c r="Z19" s="379"/>
    </row>
    <row r="20" spans="1:26" ht="20.5" hidden="1" customHeight="1" x14ac:dyDescent="0.35">
      <c r="A20" s="379"/>
      <c r="B20" s="653" t="s">
        <v>35</v>
      </c>
      <c r="C20" s="653" t="s">
        <v>984</v>
      </c>
      <c r="D20" s="653" t="s">
        <v>985</v>
      </c>
      <c r="E20" s="654" t="s">
        <v>931</v>
      </c>
      <c r="F20" s="664" t="s">
        <v>26</v>
      </c>
      <c r="G20" s="656">
        <v>25</v>
      </c>
      <c r="H20" s="657">
        <v>193770</v>
      </c>
      <c r="I20" s="658"/>
      <c r="J20" s="665">
        <v>7750.8</v>
      </c>
      <c r="K20" s="660">
        <v>1335541</v>
      </c>
      <c r="L20" s="660">
        <v>1335565</v>
      </c>
      <c r="M20" s="661"/>
      <c r="N20" s="392"/>
      <c r="O20" s="379"/>
      <c r="P20" s="394"/>
      <c r="Q20" s="391"/>
      <c r="R20" s="392"/>
      <c r="S20" s="379"/>
      <c r="T20" s="379"/>
      <c r="U20" s="379"/>
      <c r="V20" s="379"/>
      <c r="W20" s="379"/>
      <c r="X20" s="379"/>
      <c r="Y20" s="379"/>
      <c r="Z20" s="379"/>
    </row>
    <row r="21" spans="1:26" ht="20.5" hidden="1" customHeight="1" x14ac:dyDescent="0.35">
      <c r="A21" s="379"/>
      <c r="B21" s="653" t="s">
        <v>35</v>
      </c>
      <c r="C21" s="653" t="s">
        <v>986</v>
      </c>
      <c r="D21" s="653" t="s">
        <v>987</v>
      </c>
      <c r="E21" s="654" t="s">
        <v>931</v>
      </c>
      <c r="F21" s="664" t="s">
        <v>26</v>
      </c>
      <c r="G21" s="656">
        <v>25</v>
      </c>
      <c r="H21" s="657">
        <v>193770</v>
      </c>
      <c r="I21" s="658"/>
      <c r="J21" s="665">
        <v>7750.8</v>
      </c>
      <c r="K21" s="660">
        <v>1335566</v>
      </c>
      <c r="L21" s="660">
        <v>1335590</v>
      </c>
      <c r="M21" s="661"/>
      <c r="N21" s="392"/>
      <c r="O21" s="379"/>
      <c r="P21" s="394"/>
      <c r="Q21" s="391"/>
      <c r="R21" s="392"/>
      <c r="S21" s="379"/>
      <c r="T21" s="379"/>
      <c r="U21" s="379"/>
      <c r="V21" s="379"/>
      <c r="W21" s="379"/>
      <c r="X21" s="379"/>
      <c r="Y21" s="379"/>
      <c r="Z21" s="379"/>
    </row>
    <row r="22" spans="1:26" ht="20.5" hidden="1" customHeight="1" x14ac:dyDescent="0.35">
      <c r="A22" s="379"/>
      <c r="B22" s="653" t="s">
        <v>35</v>
      </c>
      <c r="C22" s="653" t="s">
        <v>988</v>
      </c>
      <c r="D22" s="653" t="s">
        <v>989</v>
      </c>
      <c r="E22" s="654" t="s">
        <v>931</v>
      </c>
      <c r="F22" s="664" t="s">
        <v>26</v>
      </c>
      <c r="G22" s="656">
        <v>25</v>
      </c>
      <c r="H22" s="657">
        <v>193770</v>
      </c>
      <c r="I22" s="658"/>
      <c r="J22" s="665">
        <v>7750.8</v>
      </c>
      <c r="K22" s="660">
        <v>1335591</v>
      </c>
      <c r="L22" s="660">
        <v>1335615</v>
      </c>
      <c r="M22" s="661"/>
      <c r="N22" s="392"/>
      <c r="O22" s="379"/>
      <c r="P22" s="394"/>
      <c r="Q22" s="391"/>
      <c r="R22" s="392"/>
      <c r="S22" s="379"/>
      <c r="T22" s="379"/>
      <c r="U22" s="379"/>
      <c r="V22" s="379"/>
      <c r="W22" s="379"/>
      <c r="X22" s="379"/>
      <c r="Y22" s="379"/>
      <c r="Z22" s="379"/>
    </row>
    <row r="23" spans="1:26" ht="20.5" hidden="1" customHeight="1" x14ac:dyDescent="0.35">
      <c r="A23" s="379"/>
      <c r="B23" s="653" t="s">
        <v>35</v>
      </c>
      <c r="C23" s="653" t="s">
        <v>990</v>
      </c>
      <c r="D23" s="653" t="s">
        <v>991</v>
      </c>
      <c r="E23" s="654" t="s">
        <v>931</v>
      </c>
      <c r="F23" s="664" t="s">
        <v>26</v>
      </c>
      <c r="G23" s="656">
        <v>25</v>
      </c>
      <c r="H23" s="657">
        <v>193770</v>
      </c>
      <c r="I23" s="658"/>
      <c r="J23" s="665">
        <v>7750.8</v>
      </c>
      <c r="K23" s="660">
        <v>1335616</v>
      </c>
      <c r="L23" s="660">
        <v>1335640</v>
      </c>
      <c r="M23" s="661"/>
      <c r="N23" s="392"/>
      <c r="O23" s="379"/>
      <c r="P23" s="394"/>
      <c r="Q23" s="391"/>
      <c r="R23" s="392"/>
      <c r="S23" s="379"/>
      <c r="T23" s="379"/>
      <c r="U23" s="379"/>
      <c r="V23" s="379"/>
      <c r="W23" s="379"/>
      <c r="X23" s="379"/>
      <c r="Y23" s="379"/>
      <c r="Z23" s="379"/>
    </row>
    <row r="24" spans="1:26" ht="20.5" hidden="1" customHeight="1" x14ac:dyDescent="0.35">
      <c r="A24" s="379"/>
      <c r="B24" s="653" t="s">
        <v>35</v>
      </c>
      <c r="C24" s="653" t="s">
        <v>992</v>
      </c>
      <c r="D24" s="653" t="s">
        <v>993</v>
      </c>
      <c r="E24" s="654" t="s">
        <v>931</v>
      </c>
      <c r="F24" s="664" t="s">
        <v>25</v>
      </c>
      <c r="G24" s="656">
        <v>25</v>
      </c>
      <c r="H24" s="657">
        <v>533720</v>
      </c>
      <c r="I24" s="658"/>
      <c r="J24" s="659">
        <v>21348.799999999999</v>
      </c>
      <c r="K24" s="660">
        <v>1335641</v>
      </c>
      <c r="L24" s="660">
        <v>1335665</v>
      </c>
      <c r="M24" s="661"/>
      <c r="N24" s="392"/>
      <c r="O24" s="379"/>
      <c r="P24" s="394"/>
      <c r="Q24" s="391"/>
      <c r="R24" s="392"/>
      <c r="S24" s="379"/>
      <c r="T24" s="379"/>
      <c r="U24" s="379"/>
      <c r="V24" s="379"/>
      <c r="W24" s="379"/>
      <c r="X24" s="379"/>
      <c r="Y24" s="379"/>
      <c r="Z24" s="379"/>
    </row>
    <row r="25" spans="1:26" ht="20.5" hidden="1" customHeight="1" x14ac:dyDescent="0.35">
      <c r="A25" s="379"/>
      <c r="B25" s="653" t="s">
        <v>35</v>
      </c>
      <c r="C25" s="653" t="s">
        <v>994</v>
      </c>
      <c r="D25" s="653" t="s">
        <v>995</v>
      </c>
      <c r="E25" s="654" t="s">
        <v>931</v>
      </c>
      <c r="F25" s="664" t="s">
        <v>25</v>
      </c>
      <c r="G25" s="656">
        <v>25</v>
      </c>
      <c r="H25" s="657">
        <v>533720</v>
      </c>
      <c r="I25" s="658"/>
      <c r="J25" s="659">
        <v>21348.799999999999</v>
      </c>
      <c r="K25" s="660">
        <v>1335666</v>
      </c>
      <c r="L25" s="660">
        <v>1335690</v>
      </c>
      <c r="M25" s="661"/>
      <c r="N25" s="392"/>
      <c r="O25" s="379"/>
      <c r="P25" s="394"/>
      <c r="Q25" s="391"/>
      <c r="R25" s="392"/>
      <c r="S25" s="379"/>
      <c r="T25" s="379"/>
      <c r="U25" s="379"/>
      <c r="V25" s="379"/>
      <c r="W25" s="379"/>
      <c r="X25" s="379"/>
      <c r="Y25" s="379"/>
      <c r="Z25" s="379"/>
    </row>
    <row r="26" spans="1:26" ht="20.5" hidden="1" customHeight="1" x14ac:dyDescent="0.35">
      <c r="A26" s="379"/>
      <c r="B26" s="653" t="s">
        <v>35</v>
      </c>
      <c r="C26" s="653" t="s">
        <v>996</v>
      </c>
      <c r="D26" s="653" t="s">
        <v>997</v>
      </c>
      <c r="E26" s="654" t="s">
        <v>931</v>
      </c>
      <c r="F26" s="664" t="s">
        <v>25</v>
      </c>
      <c r="G26" s="656">
        <v>25</v>
      </c>
      <c r="H26" s="657">
        <v>533720</v>
      </c>
      <c r="I26" s="658"/>
      <c r="J26" s="659">
        <v>21348.799999999999</v>
      </c>
      <c r="K26" s="660">
        <v>1335691</v>
      </c>
      <c r="L26" s="660">
        <v>1335715</v>
      </c>
      <c r="M26" s="661"/>
      <c r="N26" s="392"/>
      <c r="O26" s="379"/>
      <c r="P26" s="394"/>
      <c r="Q26" s="391"/>
      <c r="R26" s="392"/>
      <c r="S26" s="379"/>
      <c r="T26" s="379"/>
      <c r="U26" s="379"/>
      <c r="V26" s="379"/>
      <c r="W26" s="379"/>
      <c r="X26" s="379"/>
      <c r="Y26" s="379"/>
      <c r="Z26" s="379"/>
    </row>
    <row r="27" spans="1:26" ht="20.5" hidden="1" customHeight="1" x14ac:dyDescent="0.35">
      <c r="A27" s="379"/>
      <c r="B27" s="653" t="s">
        <v>35</v>
      </c>
      <c r="C27" s="653" t="s">
        <v>998</v>
      </c>
      <c r="D27" s="653" t="s">
        <v>999</v>
      </c>
      <c r="E27" s="654" t="s">
        <v>931</v>
      </c>
      <c r="F27" s="664" t="s">
        <v>25</v>
      </c>
      <c r="G27" s="656">
        <v>25</v>
      </c>
      <c r="H27" s="657">
        <v>533720</v>
      </c>
      <c r="I27" s="658"/>
      <c r="J27" s="659">
        <v>21348.799999999999</v>
      </c>
      <c r="K27" s="660">
        <v>1335716</v>
      </c>
      <c r="L27" s="660">
        <v>1335740</v>
      </c>
      <c r="M27" s="661"/>
      <c r="N27" s="392"/>
      <c r="O27" s="379"/>
      <c r="P27" s="394"/>
      <c r="Q27" s="391"/>
      <c r="R27" s="392"/>
      <c r="S27" s="379"/>
      <c r="T27" s="379"/>
      <c r="U27" s="379"/>
      <c r="V27" s="379"/>
      <c r="W27" s="379"/>
      <c r="X27" s="379"/>
      <c r="Y27" s="379"/>
      <c r="Z27" s="379"/>
    </row>
    <row r="28" spans="1:26" ht="20.5" hidden="1" customHeight="1" x14ac:dyDescent="0.35">
      <c r="A28" s="379"/>
      <c r="B28" s="653" t="s">
        <v>35</v>
      </c>
      <c r="C28" s="653" t="s">
        <v>1000</v>
      </c>
      <c r="D28" s="653" t="s">
        <v>1001</v>
      </c>
      <c r="E28" s="654" t="s">
        <v>931</v>
      </c>
      <c r="F28" s="666" t="s">
        <v>944</v>
      </c>
      <c r="G28" s="656">
        <v>25</v>
      </c>
      <c r="H28" s="657">
        <v>313445</v>
      </c>
      <c r="I28" s="658"/>
      <c r="J28" s="659">
        <v>11515.8</v>
      </c>
      <c r="K28" s="660">
        <v>1335741</v>
      </c>
      <c r="L28" s="660">
        <v>1335765</v>
      </c>
      <c r="M28" s="661"/>
      <c r="N28" s="392"/>
      <c r="O28" s="379"/>
      <c r="P28" s="394"/>
      <c r="Q28" s="391"/>
      <c r="R28" s="392"/>
      <c r="S28" s="379"/>
      <c r="T28" s="379"/>
      <c r="U28" s="379"/>
      <c r="V28" s="379"/>
      <c r="W28" s="379"/>
      <c r="X28" s="379"/>
      <c r="Y28" s="379"/>
      <c r="Z28" s="379"/>
    </row>
    <row r="29" spans="1:26" ht="20.5" hidden="1" customHeight="1" x14ac:dyDescent="0.35">
      <c r="A29" s="379"/>
      <c r="B29" s="653" t="s">
        <v>35</v>
      </c>
      <c r="C29" s="653" t="s">
        <v>1002</v>
      </c>
      <c r="D29" s="653" t="s">
        <v>1003</v>
      </c>
      <c r="E29" s="654" t="s">
        <v>931</v>
      </c>
      <c r="F29" s="666" t="s">
        <v>944</v>
      </c>
      <c r="G29" s="656">
        <v>25</v>
      </c>
      <c r="H29" s="657">
        <v>313445</v>
      </c>
      <c r="I29" s="658"/>
      <c r="J29" s="659">
        <v>11515.8</v>
      </c>
      <c r="K29" s="660">
        <v>1335766</v>
      </c>
      <c r="L29" s="660">
        <v>1335790</v>
      </c>
      <c r="M29" s="661"/>
      <c r="N29" s="392"/>
      <c r="O29" s="379"/>
      <c r="P29" s="394"/>
      <c r="Q29" s="391"/>
      <c r="R29" s="392"/>
      <c r="S29" s="379"/>
      <c r="T29" s="379"/>
      <c r="U29" s="379"/>
      <c r="V29" s="379"/>
      <c r="W29" s="379"/>
      <c r="X29" s="379"/>
      <c r="Y29" s="379"/>
      <c r="Z29" s="379"/>
    </row>
    <row r="30" spans="1:26" ht="20.5" hidden="1" customHeight="1" x14ac:dyDescent="0.35">
      <c r="A30" s="379"/>
      <c r="B30" s="653" t="s">
        <v>35</v>
      </c>
      <c r="C30" s="653" t="s">
        <v>1004</v>
      </c>
      <c r="D30" s="653" t="s">
        <v>1005</v>
      </c>
      <c r="E30" s="654" t="s">
        <v>931</v>
      </c>
      <c r="F30" s="666" t="s">
        <v>944</v>
      </c>
      <c r="G30" s="656">
        <v>25</v>
      </c>
      <c r="H30" s="657">
        <v>313445</v>
      </c>
      <c r="I30" s="658"/>
      <c r="J30" s="659">
        <v>11515.8</v>
      </c>
      <c r="K30" s="660">
        <v>1335791</v>
      </c>
      <c r="L30" s="660">
        <v>1335815</v>
      </c>
      <c r="M30" s="661"/>
      <c r="N30" s="392"/>
      <c r="O30" s="379"/>
      <c r="P30" s="394"/>
      <c r="Q30" s="391"/>
      <c r="R30" s="392"/>
      <c r="S30" s="379"/>
      <c r="T30" s="379"/>
      <c r="U30" s="379"/>
      <c r="V30" s="379"/>
      <c r="W30" s="379"/>
      <c r="X30" s="379"/>
      <c r="Y30" s="379"/>
      <c r="Z30" s="379"/>
    </row>
    <row r="31" spans="1:26" ht="20.5" hidden="1" customHeight="1" x14ac:dyDescent="0.35">
      <c r="A31" s="379"/>
      <c r="B31" s="653" t="s">
        <v>35</v>
      </c>
      <c r="C31" s="653" t="s">
        <v>1006</v>
      </c>
      <c r="D31" s="653" t="s">
        <v>1007</v>
      </c>
      <c r="E31" s="654" t="s">
        <v>931</v>
      </c>
      <c r="F31" s="666" t="s">
        <v>580</v>
      </c>
      <c r="G31" s="656">
        <v>25</v>
      </c>
      <c r="H31" s="657">
        <v>296770</v>
      </c>
      <c r="I31" s="658"/>
      <c r="J31" s="659">
        <v>11870.8</v>
      </c>
      <c r="K31" s="660">
        <v>1335816</v>
      </c>
      <c r="L31" s="660">
        <v>1335840</v>
      </c>
      <c r="M31" s="661"/>
      <c r="N31" s="392"/>
      <c r="O31" s="379"/>
      <c r="P31" s="394"/>
      <c r="Q31" s="391"/>
      <c r="R31" s="392"/>
      <c r="S31" s="379"/>
      <c r="T31" s="379"/>
      <c r="U31" s="379"/>
      <c r="V31" s="379"/>
      <c r="W31" s="379"/>
      <c r="X31" s="379"/>
      <c r="Y31" s="379"/>
      <c r="Z31" s="379"/>
    </row>
    <row r="32" spans="1:26" ht="20.5" hidden="1" customHeight="1" x14ac:dyDescent="0.35">
      <c r="A32" s="379"/>
      <c r="B32" s="653" t="s">
        <v>35</v>
      </c>
      <c r="C32" s="653" t="s">
        <v>1008</v>
      </c>
      <c r="D32" s="653" t="s">
        <v>1009</v>
      </c>
      <c r="E32" s="654" t="s">
        <v>931</v>
      </c>
      <c r="F32" s="666" t="s">
        <v>580</v>
      </c>
      <c r="G32" s="656">
        <v>25</v>
      </c>
      <c r="H32" s="657">
        <v>296770</v>
      </c>
      <c r="I32" s="658"/>
      <c r="J32" s="659">
        <v>11870.8</v>
      </c>
      <c r="K32" s="660">
        <v>1335841</v>
      </c>
      <c r="L32" s="660">
        <v>1335865</v>
      </c>
      <c r="M32" s="661"/>
      <c r="N32" s="392"/>
      <c r="O32" s="379"/>
      <c r="P32" s="394"/>
      <c r="Q32" s="391"/>
      <c r="R32" s="392"/>
      <c r="S32" s="379"/>
      <c r="T32" s="379"/>
      <c r="U32" s="379"/>
      <c r="V32" s="379"/>
      <c r="W32" s="379"/>
      <c r="X32" s="379"/>
      <c r="Y32" s="379"/>
      <c r="Z32" s="379"/>
    </row>
    <row r="33" spans="1:26" ht="20.5" hidden="1" customHeight="1" x14ac:dyDescent="0.35">
      <c r="A33" s="379"/>
      <c r="B33" s="653" t="s">
        <v>35</v>
      </c>
      <c r="C33" s="653" t="s">
        <v>1010</v>
      </c>
      <c r="D33" s="653" t="s">
        <v>1011</v>
      </c>
      <c r="E33" s="654" t="s">
        <v>931</v>
      </c>
      <c r="F33" s="654" t="s">
        <v>429</v>
      </c>
      <c r="G33" s="656">
        <v>20</v>
      </c>
      <c r="H33" s="657">
        <v>288316</v>
      </c>
      <c r="I33" s="658"/>
      <c r="J33" s="659">
        <v>14415.8</v>
      </c>
      <c r="K33" s="660">
        <v>1335866</v>
      </c>
      <c r="L33" s="660">
        <v>1335885</v>
      </c>
      <c r="M33" s="661"/>
      <c r="N33" s="392"/>
      <c r="O33" s="379"/>
      <c r="P33" s="394"/>
      <c r="Q33" s="391"/>
      <c r="R33" s="392"/>
      <c r="S33" s="379"/>
      <c r="T33" s="379"/>
      <c r="U33" s="379"/>
      <c r="V33" s="379"/>
      <c r="W33" s="379"/>
      <c r="X33" s="379"/>
      <c r="Y33" s="379"/>
      <c r="Z33" s="379"/>
    </row>
    <row r="34" spans="1:26" ht="20.5" hidden="1" customHeight="1" x14ac:dyDescent="0.35">
      <c r="A34" s="379"/>
      <c r="B34" s="653" t="s">
        <v>35</v>
      </c>
      <c r="C34" s="653" t="s">
        <v>1012</v>
      </c>
      <c r="D34" s="653" t="s">
        <v>1013</v>
      </c>
      <c r="E34" s="654" t="s">
        <v>931</v>
      </c>
      <c r="F34" s="654" t="s">
        <v>29</v>
      </c>
      <c r="G34" s="667">
        <v>20</v>
      </c>
      <c r="H34" s="657">
        <v>687636</v>
      </c>
      <c r="I34" s="658"/>
      <c r="J34" s="659">
        <v>34381.800000000003</v>
      </c>
      <c r="K34" s="660">
        <v>1335886</v>
      </c>
      <c r="L34" s="660">
        <v>1335905</v>
      </c>
      <c r="M34" s="661"/>
      <c r="N34" s="392"/>
      <c r="O34" s="379"/>
      <c r="P34" s="394"/>
      <c r="Q34" s="391"/>
      <c r="R34" s="392"/>
      <c r="S34" s="379"/>
      <c r="T34" s="379"/>
      <c r="U34" s="379"/>
      <c r="V34" s="379"/>
      <c r="W34" s="379"/>
      <c r="X34" s="379"/>
      <c r="Y34" s="379"/>
      <c r="Z34" s="379"/>
    </row>
    <row r="35" spans="1:26" ht="20.5" hidden="1" customHeight="1" x14ac:dyDescent="0.35">
      <c r="A35" s="379"/>
      <c r="B35" s="653" t="s">
        <v>35</v>
      </c>
      <c r="C35" s="653" t="s">
        <v>1014</v>
      </c>
      <c r="D35" s="653" t="s">
        <v>1015</v>
      </c>
      <c r="E35" s="400" t="s">
        <v>33</v>
      </c>
      <c r="F35" s="664" t="s">
        <v>26</v>
      </c>
      <c r="G35" s="656">
        <v>25</v>
      </c>
      <c r="H35" s="657">
        <v>193770</v>
      </c>
      <c r="I35" s="658"/>
      <c r="J35" s="665">
        <v>7750.8</v>
      </c>
      <c r="K35" s="660">
        <v>1335906</v>
      </c>
      <c r="L35" s="660">
        <v>1335930</v>
      </c>
      <c r="M35" s="661"/>
      <c r="N35" s="392"/>
      <c r="O35" s="379"/>
      <c r="P35" s="394"/>
      <c r="Q35" s="391"/>
      <c r="R35" s="392"/>
      <c r="S35" s="379"/>
      <c r="T35" s="379"/>
      <c r="U35" s="379"/>
      <c r="V35" s="379"/>
      <c r="W35" s="379"/>
      <c r="X35" s="379"/>
      <c r="Y35" s="379"/>
      <c r="Z35" s="379"/>
    </row>
    <row r="36" spans="1:26" ht="20.5" hidden="1" customHeight="1" x14ac:dyDescent="0.35">
      <c r="A36" s="379"/>
      <c r="B36" s="653" t="s">
        <v>35</v>
      </c>
      <c r="C36" s="653" t="s">
        <v>1016</v>
      </c>
      <c r="D36" s="653" t="s">
        <v>1017</v>
      </c>
      <c r="E36" s="400" t="s">
        <v>33</v>
      </c>
      <c r="F36" s="664" t="s">
        <v>26</v>
      </c>
      <c r="G36" s="656">
        <v>25</v>
      </c>
      <c r="H36" s="657">
        <v>193770</v>
      </c>
      <c r="I36" s="658"/>
      <c r="J36" s="665">
        <v>7750.8</v>
      </c>
      <c r="K36" s="660">
        <v>1335931</v>
      </c>
      <c r="L36" s="660">
        <v>1335955</v>
      </c>
      <c r="M36" s="661"/>
      <c r="N36" s="392"/>
      <c r="O36" s="379"/>
      <c r="P36" s="394"/>
      <c r="Q36" s="391"/>
      <c r="R36" s="392"/>
      <c r="S36" s="379"/>
      <c r="T36" s="379"/>
      <c r="U36" s="379"/>
      <c r="V36" s="379"/>
      <c r="W36" s="379"/>
      <c r="X36" s="379"/>
      <c r="Y36" s="379"/>
      <c r="Z36" s="379"/>
    </row>
    <row r="37" spans="1:26" ht="20.5" hidden="1" customHeight="1" x14ac:dyDescent="0.35">
      <c r="A37" s="379"/>
      <c r="B37" s="653" t="s">
        <v>35</v>
      </c>
      <c r="C37" s="653" t="s">
        <v>1018</v>
      </c>
      <c r="D37" s="653" t="s">
        <v>1019</v>
      </c>
      <c r="E37" s="400" t="s">
        <v>33</v>
      </c>
      <c r="F37" s="664" t="s">
        <v>26</v>
      </c>
      <c r="G37" s="656">
        <v>25</v>
      </c>
      <c r="H37" s="657">
        <v>193770</v>
      </c>
      <c r="I37" s="658"/>
      <c r="J37" s="665">
        <v>7750.8</v>
      </c>
      <c r="K37" s="660">
        <v>1335956</v>
      </c>
      <c r="L37" s="660">
        <v>1335980</v>
      </c>
      <c r="M37" s="661"/>
      <c r="N37" s="392"/>
      <c r="O37" s="379"/>
      <c r="P37" s="394"/>
      <c r="Q37" s="391"/>
      <c r="R37" s="392"/>
      <c r="S37" s="379"/>
      <c r="T37" s="379"/>
      <c r="U37" s="379"/>
      <c r="V37" s="379"/>
      <c r="W37" s="379"/>
      <c r="X37" s="379"/>
      <c r="Y37" s="379"/>
      <c r="Z37" s="379"/>
    </row>
    <row r="38" spans="1:26" ht="20.5" hidden="1" customHeight="1" x14ac:dyDescent="0.35">
      <c r="A38" s="379"/>
      <c r="B38" s="653" t="s">
        <v>35</v>
      </c>
      <c r="C38" s="653" t="s">
        <v>1020</v>
      </c>
      <c r="D38" s="653" t="s">
        <v>1021</v>
      </c>
      <c r="E38" s="400" t="s">
        <v>33</v>
      </c>
      <c r="F38" s="664" t="s">
        <v>26</v>
      </c>
      <c r="G38" s="656">
        <v>25</v>
      </c>
      <c r="H38" s="657">
        <v>193770</v>
      </c>
      <c r="I38" s="658"/>
      <c r="J38" s="665">
        <v>7750.8</v>
      </c>
      <c r="K38" s="660">
        <v>1335981</v>
      </c>
      <c r="L38" s="660">
        <v>1336005</v>
      </c>
      <c r="M38" s="661"/>
      <c r="N38" s="392"/>
      <c r="O38" s="379"/>
      <c r="P38" s="394"/>
      <c r="Q38" s="391"/>
      <c r="R38" s="392"/>
      <c r="S38" s="379"/>
      <c r="T38" s="379"/>
      <c r="U38" s="379"/>
      <c r="V38" s="379"/>
      <c r="W38" s="379"/>
      <c r="X38" s="379"/>
      <c r="Y38" s="379"/>
      <c r="Z38" s="379"/>
    </row>
    <row r="39" spans="1:26" ht="20.5" hidden="1" customHeight="1" x14ac:dyDescent="0.35">
      <c r="A39" s="379"/>
      <c r="B39" s="653" t="s">
        <v>35</v>
      </c>
      <c r="C39" s="653" t="s">
        <v>1022</v>
      </c>
      <c r="D39" s="653" t="s">
        <v>1023</v>
      </c>
      <c r="E39" s="400" t="s">
        <v>33</v>
      </c>
      <c r="F39" s="664" t="s">
        <v>26</v>
      </c>
      <c r="G39" s="656">
        <v>25</v>
      </c>
      <c r="H39" s="657">
        <v>193770</v>
      </c>
      <c r="I39" s="658"/>
      <c r="J39" s="665">
        <v>7750.8</v>
      </c>
      <c r="K39" s="660">
        <v>1336006</v>
      </c>
      <c r="L39" s="660">
        <v>1336030</v>
      </c>
      <c r="M39" s="661"/>
      <c r="N39" s="392"/>
      <c r="O39" s="379"/>
      <c r="P39" s="394"/>
      <c r="Q39" s="391"/>
      <c r="R39" s="392"/>
      <c r="S39" s="379"/>
      <c r="T39" s="379"/>
      <c r="U39" s="379"/>
      <c r="V39" s="379"/>
      <c r="W39" s="379"/>
      <c r="X39" s="379"/>
      <c r="Y39" s="379"/>
      <c r="Z39" s="379"/>
    </row>
    <row r="40" spans="1:26" ht="20.5" hidden="1" customHeight="1" x14ac:dyDescent="0.35">
      <c r="A40" s="379"/>
      <c r="B40" s="653" t="s">
        <v>35</v>
      </c>
      <c r="C40" s="653" t="s">
        <v>1024</v>
      </c>
      <c r="D40" s="653" t="s">
        <v>1025</v>
      </c>
      <c r="E40" s="400" t="s">
        <v>33</v>
      </c>
      <c r="F40" s="668" t="s">
        <v>154</v>
      </c>
      <c r="G40" s="656">
        <v>25</v>
      </c>
      <c r="H40" s="657">
        <v>612870</v>
      </c>
      <c r="I40" s="658"/>
      <c r="J40" s="659">
        <v>24514.799999999999</v>
      </c>
      <c r="K40" s="660">
        <v>1336031</v>
      </c>
      <c r="L40" s="660">
        <v>1336055</v>
      </c>
      <c r="M40" s="661"/>
      <c r="N40" s="392"/>
      <c r="O40" s="379"/>
      <c r="P40" s="394"/>
      <c r="Q40" s="391"/>
      <c r="R40" s="392"/>
      <c r="S40" s="379"/>
      <c r="T40" s="379"/>
      <c r="U40" s="379"/>
      <c r="V40" s="379"/>
      <c r="W40" s="379"/>
      <c r="X40" s="379"/>
      <c r="Y40" s="379"/>
      <c r="Z40" s="379"/>
    </row>
    <row r="41" spans="1:26" ht="20.5" hidden="1" customHeight="1" x14ac:dyDescent="0.35">
      <c r="A41" s="379"/>
      <c r="B41" s="653" t="s">
        <v>35</v>
      </c>
      <c r="C41" s="653" t="s">
        <v>1026</v>
      </c>
      <c r="D41" s="653" t="s">
        <v>1027</v>
      </c>
      <c r="E41" s="400" t="s">
        <v>33</v>
      </c>
      <c r="F41" s="668" t="s">
        <v>154</v>
      </c>
      <c r="G41" s="656">
        <v>25</v>
      </c>
      <c r="H41" s="657">
        <v>612870</v>
      </c>
      <c r="I41" s="658"/>
      <c r="J41" s="659">
        <v>24514.799999999999</v>
      </c>
      <c r="K41" s="660">
        <v>1336056</v>
      </c>
      <c r="L41" s="660">
        <v>1336080</v>
      </c>
      <c r="M41" s="661"/>
      <c r="N41" s="392"/>
      <c r="O41" s="379"/>
      <c r="P41" s="394"/>
      <c r="Q41" s="391"/>
      <c r="R41" s="392"/>
      <c r="S41" s="379"/>
      <c r="T41" s="379"/>
      <c r="U41" s="379"/>
      <c r="V41" s="379"/>
      <c r="W41" s="379"/>
      <c r="X41" s="379"/>
      <c r="Y41" s="379"/>
      <c r="Z41" s="379"/>
    </row>
    <row r="42" spans="1:26" ht="20.5" customHeight="1" x14ac:dyDescent="0.35">
      <c r="A42" s="379"/>
      <c r="B42" s="653" t="s">
        <v>35</v>
      </c>
      <c r="C42" s="653" t="s">
        <v>1028</v>
      </c>
      <c r="D42" s="653" t="s">
        <v>1029</v>
      </c>
      <c r="E42" s="400" t="s">
        <v>33</v>
      </c>
      <c r="F42" s="664" t="s">
        <v>31</v>
      </c>
      <c r="G42" s="656">
        <v>25</v>
      </c>
      <c r="H42" s="657">
        <v>406020</v>
      </c>
      <c r="I42" s="658"/>
      <c r="J42" s="665">
        <v>16240.8</v>
      </c>
      <c r="K42" s="660">
        <v>1336081</v>
      </c>
      <c r="L42" s="660">
        <v>1336105</v>
      </c>
      <c r="M42" s="661"/>
      <c r="N42" s="392"/>
      <c r="O42" s="379"/>
      <c r="P42" s="394"/>
      <c r="Q42" s="391"/>
      <c r="R42" s="392"/>
      <c r="S42" s="379"/>
      <c r="T42" s="379"/>
      <c r="U42" s="379"/>
      <c r="V42" s="379"/>
      <c r="W42" s="379"/>
      <c r="X42" s="379"/>
      <c r="Y42" s="379"/>
      <c r="Z42" s="379"/>
    </row>
    <row r="43" spans="1:26" ht="20.5" customHeight="1" x14ac:dyDescent="0.35">
      <c r="A43" s="379"/>
      <c r="B43" s="653" t="s">
        <v>35</v>
      </c>
      <c r="C43" s="653" t="s">
        <v>1030</v>
      </c>
      <c r="D43" s="653" t="s">
        <v>1031</v>
      </c>
      <c r="E43" s="400" t="s">
        <v>33</v>
      </c>
      <c r="F43" s="664" t="s">
        <v>31</v>
      </c>
      <c r="G43" s="656">
        <v>25</v>
      </c>
      <c r="H43" s="657">
        <v>406020</v>
      </c>
      <c r="I43" s="658"/>
      <c r="J43" s="665">
        <v>16240.8</v>
      </c>
      <c r="K43" s="660">
        <v>1336106</v>
      </c>
      <c r="L43" s="660">
        <v>1336130</v>
      </c>
      <c r="M43" s="661"/>
      <c r="N43" s="392"/>
      <c r="O43" s="379"/>
      <c r="P43" s="394"/>
      <c r="Q43" s="391"/>
      <c r="R43" s="392"/>
      <c r="S43" s="379"/>
      <c r="T43" s="379"/>
      <c r="U43" s="379"/>
      <c r="V43" s="379"/>
      <c r="W43" s="379"/>
      <c r="X43" s="379"/>
      <c r="Y43" s="379"/>
      <c r="Z43" s="379"/>
    </row>
    <row r="44" spans="1:26" ht="20.5" customHeight="1" x14ac:dyDescent="0.35">
      <c r="A44" s="379"/>
      <c r="B44" s="653" t="s">
        <v>35</v>
      </c>
      <c r="C44" s="653" t="s">
        <v>1032</v>
      </c>
      <c r="D44" s="653" t="s">
        <v>1033</v>
      </c>
      <c r="E44" s="400" t="s">
        <v>33</v>
      </c>
      <c r="F44" s="664" t="s">
        <v>31</v>
      </c>
      <c r="G44" s="656">
        <v>25</v>
      </c>
      <c r="H44" s="657">
        <v>406020</v>
      </c>
      <c r="I44" s="658"/>
      <c r="J44" s="665">
        <v>16240.8</v>
      </c>
      <c r="K44" s="660">
        <v>1336131</v>
      </c>
      <c r="L44" s="660">
        <v>1336155</v>
      </c>
      <c r="M44" s="661"/>
      <c r="N44" s="392"/>
      <c r="O44" s="379"/>
      <c r="P44" s="394"/>
      <c r="Q44" s="391"/>
      <c r="R44" s="392"/>
      <c r="S44" s="379"/>
      <c r="T44" s="379"/>
      <c r="U44" s="379"/>
      <c r="V44" s="379"/>
      <c r="W44" s="379"/>
      <c r="X44" s="379"/>
      <c r="Y44" s="379"/>
      <c r="Z44" s="379"/>
    </row>
    <row r="45" spans="1:26" ht="20.5" customHeight="1" x14ac:dyDescent="0.35">
      <c r="A45" s="379"/>
      <c r="B45" s="653" t="s">
        <v>35</v>
      </c>
      <c r="C45" s="653" t="s">
        <v>1034</v>
      </c>
      <c r="D45" s="653" t="s">
        <v>1035</v>
      </c>
      <c r="E45" s="400" t="s">
        <v>33</v>
      </c>
      <c r="F45" s="664" t="s">
        <v>31</v>
      </c>
      <c r="G45" s="669">
        <v>25</v>
      </c>
      <c r="H45" s="657">
        <v>406020</v>
      </c>
      <c r="I45" s="658"/>
      <c r="J45" s="665">
        <v>16240.8</v>
      </c>
      <c r="K45" s="660">
        <v>1336156</v>
      </c>
      <c r="L45" s="660">
        <v>1336180</v>
      </c>
      <c r="M45" s="661"/>
      <c r="N45" s="392"/>
      <c r="O45" s="379"/>
      <c r="P45" s="394"/>
      <c r="Q45" s="391"/>
      <c r="R45" s="392"/>
      <c r="S45" s="379"/>
      <c r="T45" s="379"/>
      <c r="U45" s="379"/>
      <c r="V45" s="379"/>
      <c r="W45" s="379"/>
      <c r="X45" s="379"/>
      <c r="Y45" s="379"/>
      <c r="Z45" s="379"/>
    </row>
    <row r="46" spans="1:26" ht="20.5" customHeight="1" x14ac:dyDescent="0.35">
      <c r="A46" s="379"/>
      <c r="B46" s="653" t="s">
        <v>35</v>
      </c>
      <c r="C46" s="653" t="s">
        <v>1036</v>
      </c>
      <c r="D46" s="653" t="s">
        <v>1037</v>
      </c>
      <c r="E46" s="400" t="s">
        <v>33</v>
      </c>
      <c r="F46" s="664" t="s">
        <v>31</v>
      </c>
      <c r="G46" s="656">
        <v>25</v>
      </c>
      <c r="H46" s="657">
        <v>406020</v>
      </c>
      <c r="I46" s="658"/>
      <c r="J46" s="665">
        <v>16240.8</v>
      </c>
      <c r="K46" s="660">
        <v>1336181</v>
      </c>
      <c r="L46" s="660">
        <v>1336205</v>
      </c>
      <c r="M46" s="661"/>
      <c r="N46" s="392"/>
      <c r="O46" s="379"/>
      <c r="P46" s="394"/>
      <c r="Q46" s="391"/>
      <c r="R46" s="392"/>
      <c r="S46" s="379"/>
      <c r="T46" s="379"/>
      <c r="U46" s="379"/>
      <c r="V46" s="379"/>
      <c r="W46" s="379"/>
      <c r="X46" s="379"/>
      <c r="Y46" s="379"/>
      <c r="Z46" s="379"/>
    </row>
    <row r="47" spans="1:26" ht="20.5" customHeight="1" x14ac:dyDescent="0.35">
      <c r="A47" s="379"/>
      <c r="B47" s="653" t="s">
        <v>35</v>
      </c>
      <c r="C47" s="653" t="s">
        <v>1038</v>
      </c>
      <c r="D47" s="653" t="s">
        <v>1039</v>
      </c>
      <c r="E47" s="400" t="s">
        <v>33</v>
      </c>
      <c r="F47" s="664" t="s">
        <v>31</v>
      </c>
      <c r="G47" s="656">
        <v>25</v>
      </c>
      <c r="H47" s="657">
        <v>406020</v>
      </c>
      <c r="I47" s="658"/>
      <c r="J47" s="665">
        <v>16240.8</v>
      </c>
      <c r="K47" s="660">
        <v>1336206</v>
      </c>
      <c r="L47" s="660">
        <v>1336230</v>
      </c>
      <c r="M47" s="661"/>
      <c r="N47" s="392"/>
      <c r="O47" s="379"/>
      <c r="P47" s="394"/>
      <c r="Q47" s="391"/>
      <c r="R47" s="392"/>
      <c r="S47" s="379"/>
      <c r="T47" s="379"/>
      <c r="U47" s="379"/>
      <c r="V47" s="379"/>
      <c r="W47" s="379"/>
      <c r="X47" s="379"/>
      <c r="Y47" s="379"/>
      <c r="Z47" s="379"/>
    </row>
    <row r="48" spans="1:26" ht="20.5" hidden="1" customHeight="1" x14ac:dyDescent="0.35">
      <c r="A48" s="379"/>
      <c r="B48" s="653" t="s">
        <v>35</v>
      </c>
      <c r="C48" s="653" t="s">
        <v>1040</v>
      </c>
      <c r="D48" s="653" t="s">
        <v>1041</v>
      </c>
      <c r="E48" s="400" t="s">
        <v>33</v>
      </c>
      <c r="F48" s="664" t="s">
        <v>485</v>
      </c>
      <c r="G48" s="656">
        <v>25</v>
      </c>
      <c r="H48" s="657">
        <v>420020</v>
      </c>
      <c r="I48" s="658"/>
      <c r="J48" s="670">
        <v>16800.8</v>
      </c>
      <c r="K48" s="660">
        <v>1336231</v>
      </c>
      <c r="L48" s="660">
        <v>1336255</v>
      </c>
      <c r="M48" s="661"/>
      <c r="N48" s="392"/>
      <c r="O48" s="379"/>
      <c r="P48" s="394"/>
      <c r="Q48" s="391"/>
      <c r="R48" s="392"/>
      <c r="S48" s="379"/>
      <c r="T48" s="379"/>
      <c r="U48" s="379"/>
      <c r="V48" s="379"/>
      <c r="W48" s="379"/>
      <c r="X48" s="379"/>
      <c r="Y48" s="379"/>
      <c r="Z48" s="379"/>
    </row>
    <row r="49" spans="1:26" ht="20.5" hidden="1" customHeight="1" x14ac:dyDescent="0.35">
      <c r="A49" s="379"/>
      <c r="B49" s="653" t="s">
        <v>35</v>
      </c>
      <c r="C49" s="653" t="s">
        <v>1042</v>
      </c>
      <c r="D49" s="653" t="s">
        <v>1043</v>
      </c>
      <c r="E49" s="400" t="s">
        <v>33</v>
      </c>
      <c r="F49" s="664" t="s">
        <v>485</v>
      </c>
      <c r="G49" s="656">
        <v>25</v>
      </c>
      <c r="H49" s="657">
        <v>420020</v>
      </c>
      <c r="I49" s="658"/>
      <c r="J49" s="670">
        <v>16800.8</v>
      </c>
      <c r="K49" s="660">
        <v>1336256</v>
      </c>
      <c r="L49" s="660">
        <v>1336280</v>
      </c>
      <c r="M49" s="661"/>
      <c r="N49" s="392"/>
      <c r="O49" s="379"/>
      <c r="P49" s="394"/>
      <c r="Q49" s="391"/>
      <c r="R49" s="392"/>
      <c r="S49" s="379"/>
      <c r="T49" s="379"/>
      <c r="U49" s="379"/>
      <c r="V49" s="379"/>
      <c r="W49" s="379"/>
      <c r="X49" s="379"/>
      <c r="Y49" s="379"/>
      <c r="Z49" s="379"/>
    </row>
    <row r="50" spans="1:26" ht="20.5" hidden="1" customHeight="1" x14ac:dyDescent="0.35">
      <c r="A50" s="379"/>
      <c r="B50" s="653" t="s">
        <v>35</v>
      </c>
      <c r="C50" s="653" t="s">
        <v>1044</v>
      </c>
      <c r="D50" s="653" t="s">
        <v>1045</v>
      </c>
      <c r="E50" s="400" t="s">
        <v>33</v>
      </c>
      <c r="F50" s="664" t="s">
        <v>25</v>
      </c>
      <c r="G50" s="656">
        <v>25</v>
      </c>
      <c r="H50" s="657">
        <v>533720</v>
      </c>
      <c r="I50" s="658"/>
      <c r="J50" s="659">
        <v>21348.799999999999</v>
      </c>
      <c r="K50" s="660">
        <v>1336281</v>
      </c>
      <c r="L50" s="660">
        <v>1336305</v>
      </c>
      <c r="M50" s="661"/>
      <c r="N50" s="392"/>
      <c r="O50" s="379"/>
      <c r="P50" s="394"/>
      <c r="Q50" s="391"/>
      <c r="R50" s="392"/>
      <c r="S50" s="379"/>
      <c r="T50" s="379"/>
      <c r="U50" s="379"/>
      <c r="V50" s="379"/>
      <c r="W50" s="379"/>
      <c r="X50" s="379"/>
      <c r="Y50" s="379"/>
      <c r="Z50" s="379"/>
    </row>
    <row r="51" spans="1:26" ht="20.5" hidden="1" customHeight="1" x14ac:dyDescent="0.35">
      <c r="A51" s="379"/>
      <c r="B51" s="653" t="s">
        <v>35</v>
      </c>
      <c r="C51" s="653" t="s">
        <v>1046</v>
      </c>
      <c r="D51" s="653" t="s">
        <v>1047</v>
      </c>
      <c r="E51" s="400" t="s">
        <v>33</v>
      </c>
      <c r="F51" s="664" t="s">
        <v>25</v>
      </c>
      <c r="G51" s="656">
        <v>25</v>
      </c>
      <c r="H51" s="657">
        <v>533720</v>
      </c>
      <c r="I51" s="658"/>
      <c r="J51" s="659">
        <v>21348.799999999999</v>
      </c>
      <c r="K51" s="660">
        <v>1336306</v>
      </c>
      <c r="L51" s="660">
        <v>1336330</v>
      </c>
      <c r="M51" s="661"/>
      <c r="N51" s="392"/>
      <c r="O51" s="379"/>
      <c r="P51" s="394"/>
      <c r="Q51" s="391"/>
      <c r="R51" s="392"/>
      <c r="S51" s="379"/>
      <c r="T51" s="379"/>
      <c r="U51" s="379"/>
      <c r="V51" s="379"/>
      <c r="W51" s="379"/>
      <c r="X51" s="379"/>
      <c r="Y51" s="379"/>
      <c r="Z51" s="379"/>
    </row>
    <row r="52" spans="1:26" ht="20.5" hidden="1" customHeight="1" x14ac:dyDescent="0.35">
      <c r="A52" s="379"/>
      <c r="B52" s="653" t="s">
        <v>35</v>
      </c>
      <c r="C52" s="653" t="s">
        <v>1048</v>
      </c>
      <c r="D52" s="653" t="s">
        <v>1049</v>
      </c>
      <c r="E52" s="400" t="s">
        <v>33</v>
      </c>
      <c r="F52" s="664" t="s">
        <v>25</v>
      </c>
      <c r="G52" s="656">
        <v>25</v>
      </c>
      <c r="H52" s="657">
        <v>533720</v>
      </c>
      <c r="I52" s="658"/>
      <c r="J52" s="659">
        <v>21348.799999999999</v>
      </c>
      <c r="K52" s="660">
        <v>1336331</v>
      </c>
      <c r="L52" s="660">
        <v>1336355</v>
      </c>
      <c r="M52" s="661"/>
      <c r="N52" s="392"/>
      <c r="O52" s="379"/>
      <c r="P52" s="394"/>
      <c r="Q52" s="391"/>
      <c r="R52" s="392"/>
      <c r="S52" s="379"/>
      <c r="T52" s="379"/>
      <c r="U52" s="379"/>
      <c r="V52" s="379"/>
      <c r="W52" s="379"/>
      <c r="X52" s="379"/>
      <c r="Y52" s="379"/>
      <c r="Z52" s="379"/>
    </row>
    <row r="53" spans="1:26" ht="20.5" hidden="1" customHeight="1" x14ac:dyDescent="0.35">
      <c r="A53" s="379"/>
      <c r="B53" s="653" t="s">
        <v>35</v>
      </c>
      <c r="C53" s="653" t="s">
        <v>1050</v>
      </c>
      <c r="D53" s="653" t="s">
        <v>1051</v>
      </c>
      <c r="E53" s="400" t="s">
        <v>33</v>
      </c>
      <c r="F53" s="664" t="s">
        <v>25</v>
      </c>
      <c r="G53" s="656">
        <v>25</v>
      </c>
      <c r="H53" s="657">
        <v>533720</v>
      </c>
      <c r="I53" s="658"/>
      <c r="J53" s="659">
        <v>21348.799999999999</v>
      </c>
      <c r="K53" s="660">
        <v>1336356</v>
      </c>
      <c r="L53" s="660">
        <v>1336380</v>
      </c>
      <c r="M53" s="661"/>
      <c r="N53" s="392"/>
      <c r="O53" s="379"/>
      <c r="P53" s="394"/>
      <c r="Q53" s="391"/>
      <c r="R53" s="392"/>
      <c r="S53" s="379"/>
      <c r="T53" s="379"/>
      <c r="U53" s="379"/>
      <c r="V53" s="379"/>
      <c r="W53" s="379"/>
      <c r="X53" s="379"/>
      <c r="Y53" s="379"/>
      <c r="Z53" s="379"/>
    </row>
    <row r="54" spans="1:26" ht="20.5" hidden="1" customHeight="1" x14ac:dyDescent="0.35">
      <c r="A54" s="379"/>
      <c r="B54" s="653" t="s">
        <v>35</v>
      </c>
      <c r="C54" s="653" t="s">
        <v>1052</v>
      </c>
      <c r="D54" s="653" t="s">
        <v>1053</v>
      </c>
      <c r="E54" s="400" t="s">
        <v>33</v>
      </c>
      <c r="F54" s="664" t="s">
        <v>25</v>
      </c>
      <c r="G54" s="656">
        <v>25</v>
      </c>
      <c r="H54" s="657">
        <v>533720</v>
      </c>
      <c r="I54" s="658"/>
      <c r="J54" s="659">
        <v>21348.799999999999</v>
      </c>
      <c r="K54" s="660">
        <v>1336381</v>
      </c>
      <c r="L54" s="660">
        <v>1336405</v>
      </c>
      <c r="M54" s="661"/>
      <c r="N54" s="392"/>
      <c r="O54" s="379"/>
      <c r="P54" s="394"/>
      <c r="Q54" s="391"/>
      <c r="R54" s="392"/>
      <c r="S54" s="379"/>
      <c r="T54" s="379"/>
      <c r="U54" s="379"/>
      <c r="V54" s="379"/>
      <c r="W54" s="379"/>
      <c r="X54" s="379"/>
      <c r="Y54" s="379"/>
      <c r="Z54" s="379"/>
    </row>
    <row r="55" spans="1:26" ht="20.5" hidden="1" customHeight="1" x14ac:dyDescent="0.35">
      <c r="A55" s="379"/>
      <c r="B55" s="653" t="s">
        <v>35</v>
      </c>
      <c r="C55" s="653" t="s">
        <v>1054</v>
      </c>
      <c r="D55" s="653" t="s">
        <v>1055</v>
      </c>
      <c r="E55" s="400" t="s">
        <v>33</v>
      </c>
      <c r="F55" s="664" t="s">
        <v>25</v>
      </c>
      <c r="G55" s="656">
        <v>25</v>
      </c>
      <c r="H55" s="657">
        <v>533720</v>
      </c>
      <c r="I55" s="658"/>
      <c r="J55" s="659">
        <v>21348.799999999999</v>
      </c>
      <c r="K55" s="660">
        <v>1336406</v>
      </c>
      <c r="L55" s="660">
        <v>1336430</v>
      </c>
      <c r="M55" s="661"/>
      <c r="N55" s="392"/>
      <c r="O55" s="379"/>
      <c r="P55" s="394"/>
      <c r="Q55" s="391"/>
      <c r="R55" s="392"/>
      <c r="S55" s="379"/>
      <c r="T55" s="379"/>
      <c r="U55" s="379"/>
      <c r="V55" s="379"/>
      <c r="W55" s="379"/>
      <c r="X55" s="379"/>
      <c r="Y55" s="379"/>
      <c r="Z55" s="379"/>
    </row>
    <row r="56" spans="1:26" ht="20.5" hidden="1" customHeight="1" x14ac:dyDescent="0.35">
      <c r="A56" s="379"/>
      <c r="B56" s="653" t="s">
        <v>35</v>
      </c>
      <c r="C56" s="653" t="s">
        <v>1056</v>
      </c>
      <c r="D56" s="653" t="s">
        <v>1057</v>
      </c>
      <c r="E56" s="400" t="s">
        <v>33</v>
      </c>
      <c r="F56" s="664" t="s">
        <v>44</v>
      </c>
      <c r="G56" s="656">
        <v>25</v>
      </c>
      <c r="H56" s="657">
        <v>390520</v>
      </c>
      <c r="I56" s="658"/>
      <c r="J56" s="671">
        <v>15620.8</v>
      </c>
      <c r="K56" s="660">
        <v>1336431</v>
      </c>
      <c r="L56" s="660">
        <v>1336455</v>
      </c>
      <c r="M56" s="661"/>
      <c r="N56" s="392"/>
      <c r="O56" s="379"/>
      <c r="P56" s="394"/>
      <c r="Q56" s="391"/>
      <c r="R56" s="392"/>
      <c r="S56" s="379"/>
      <c r="T56" s="379"/>
      <c r="U56" s="379"/>
      <c r="V56" s="379"/>
      <c r="W56" s="379"/>
      <c r="X56" s="379"/>
      <c r="Y56" s="379"/>
      <c r="Z56" s="379"/>
    </row>
    <row r="57" spans="1:26" ht="20.5" hidden="1" customHeight="1" x14ac:dyDescent="0.35">
      <c r="A57" s="379"/>
      <c r="B57" s="653" t="s">
        <v>35</v>
      </c>
      <c r="C57" s="653" t="s">
        <v>1058</v>
      </c>
      <c r="D57" s="653" t="s">
        <v>1059</v>
      </c>
      <c r="E57" s="400" t="s">
        <v>33</v>
      </c>
      <c r="F57" s="664" t="s">
        <v>489</v>
      </c>
      <c r="G57" s="672">
        <v>24</v>
      </c>
      <c r="H57" s="657">
        <v>297259.19999999995</v>
      </c>
      <c r="I57" s="658"/>
      <c r="J57" s="671">
        <v>12385.8</v>
      </c>
      <c r="K57" s="660">
        <v>1336456</v>
      </c>
      <c r="L57" s="660">
        <v>1336479</v>
      </c>
      <c r="M57" s="661"/>
      <c r="N57" s="392"/>
      <c r="O57" s="379"/>
      <c r="P57" s="394"/>
      <c r="Q57" s="391"/>
      <c r="R57" s="392"/>
      <c r="S57" s="379"/>
      <c r="T57" s="379"/>
      <c r="U57" s="379"/>
      <c r="V57" s="379"/>
      <c r="W57" s="379"/>
      <c r="X57" s="379"/>
      <c r="Y57" s="379"/>
      <c r="Z57" s="379"/>
    </row>
    <row r="58" spans="1:26" ht="20.5" customHeight="1" x14ac:dyDescent="0.35">
      <c r="A58" s="379"/>
      <c r="B58" s="653" t="s">
        <v>35</v>
      </c>
      <c r="C58" s="653" t="s">
        <v>1060</v>
      </c>
      <c r="D58" s="653" t="s">
        <v>1061</v>
      </c>
      <c r="E58" s="654" t="s">
        <v>34</v>
      </c>
      <c r="F58" s="664" t="s">
        <v>31</v>
      </c>
      <c r="G58" s="673">
        <v>30</v>
      </c>
      <c r="H58" s="657">
        <v>487224</v>
      </c>
      <c r="I58" s="658"/>
      <c r="J58" s="665">
        <v>16240.8</v>
      </c>
      <c r="K58" s="660">
        <v>1336480</v>
      </c>
      <c r="L58" s="660">
        <v>1336509</v>
      </c>
      <c r="M58" s="661"/>
      <c r="N58" s="392"/>
      <c r="O58" s="379"/>
      <c r="P58" s="394"/>
      <c r="Q58" s="391"/>
      <c r="R58" s="392"/>
      <c r="S58" s="379"/>
      <c r="T58" s="379"/>
      <c r="U58" s="379"/>
      <c r="V58" s="379"/>
      <c r="W58" s="379"/>
      <c r="X58" s="379"/>
      <c r="Y58" s="379"/>
      <c r="Z58" s="379"/>
    </row>
    <row r="59" spans="1:26" ht="20.5" hidden="1" customHeight="1" x14ac:dyDescent="0.35">
      <c r="A59" s="379"/>
      <c r="B59" s="653" t="s">
        <v>35</v>
      </c>
      <c r="C59" s="653" t="s">
        <v>1062</v>
      </c>
      <c r="D59" s="653" t="s">
        <v>1063</v>
      </c>
      <c r="E59" s="654" t="s">
        <v>34</v>
      </c>
      <c r="F59" s="662" t="s">
        <v>408</v>
      </c>
      <c r="G59" s="674">
        <v>25</v>
      </c>
      <c r="H59" s="657">
        <v>457895</v>
      </c>
      <c r="I59" s="658"/>
      <c r="J59" s="659">
        <v>18315.8</v>
      </c>
      <c r="K59" s="660">
        <v>1336510</v>
      </c>
      <c r="L59" s="660">
        <v>1336534</v>
      </c>
      <c r="M59" s="661"/>
      <c r="N59" s="392"/>
      <c r="O59" s="379"/>
      <c r="P59" s="394"/>
      <c r="Q59" s="391"/>
      <c r="R59" s="392"/>
      <c r="S59" s="379"/>
      <c r="T59" s="379"/>
      <c r="U59" s="379"/>
      <c r="V59" s="379"/>
      <c r="W59" s="379"/>
      <c r="X59" s="379"/>
      <c r="Y59" s="379"/>
      <c r="Z59" s="379"/>
    </row>
    <row r="60" spans="1:26" ht="20.5" hidden="1" customHeight="1" x14ac:dyDescent="0.35">
      <c r="A60" s="379"/>
      <c r="B60" s="653" t="s">
        <v>35</v>
      </c>
      <c r="C60" s="653" t="s">
        <v>1064</v>
      </c>
      <c r="D60" s="653" t="s">
        <v>1065</v>
      </c>
      <c r="E60" s="654" t="s">
        <v>34</v>
      </c>
      <c r="F60" s="662" t="s">
        <v>408</v>
      </c>
      <c r="G60" s="674">
        <v>25</v>
      </c>
      <c r="H60" s="657">
        <v>457895</v>
      </c>
      <c r="I60" s="658"/>
      <c r="J60" s="659">
        <v>18315.8</v>
      </c>
      <c r="K60" s="660">
        <v>1336535</v>
      </c>
      <c r="L60" s="660">
        <v>1336559</v>
      </c>
      <c r="M60" s="661"/>
      <c r="N60" s="392"/>
      <c r="O60" s="379"/>
      <c r="P60" s="394"/>
      <c r="Q60" s="391"/>
      <c r="R60" s="392"/>
      <c r="S60" s="379"/>
      <c r="T60" s="379"/>
      <c r="U60" s="379"/>
      <c r="V60" s="379"/>
      <c r="W60" s="379"/>
      <c r="X60" s="379"/>
      <c r="Y60" s="379"/>
      <c r="Z60" s="379"/>
    </row>
    <row r="61" spans="1:26" ht="20.5" customHeight="1" x14ac:dyDescent="0.35">
      <c r="A61" s="379"/>
      <c r="B61" s="653" t="s">
        <v>543</v>
      </c>
      <c r="C61" s="653" t="s">
        <v>1066</v>
      </c>
      <c r="D61" s="653" t="s">
        <v>1067</v>
      </c>
      <c r="E61" s="675" t="s">
        <v>547</v>
      </c>
      <c r="F61" s="664" t="s">
        <v>31</v>
      </c>
      <c r="G61" s="676">
        <v>25</v>
      </c>
      <c r="H61" s="657">
        <v>406020</v>
      </c>
      <c r="I61" s="658"/>
      <c r="J61" s="665">
        <v>16240.8</v>
      </c>
      <c r="K61" s="660">
        <v>1336560</v>
      </c>
      <c r="L61" s="660">
        <v>1336584</v>
      </c>
      <c r="M61" s="661"/>
      <c r="N61" s="392"/>
      <c r="O61" s="379"/>
      <c r="P61" s="394"/>
      <c r="Q61" s="391"/>
      <c r="R61" s="392"/>
      <c r="S61" s="379"/>
      <c r="T61" s="379"/>
      <c r="U61" s="379"/>
      <c r="V61" s="379"/>
      <c r="W61" s="379"/>
      <c r="X61" s="379"/>
      <c r="Y61" s="379"/>
      <c r="Z61" s="379"/>
    </row>
    <row r="62" spans="1:26" ht="20.5" hidden="1" customHeight="1" x14ac:dyDescent="0.35">
      <c r="A62" s="379"/>
      <c r="B62" s="653" t="s">
        <v>543</v>
      </c>
      <c r="C62" s="653" t="s">
        <v>1068</v>
      </c>
      <c r="D62" s="653" t="s">
        <v>1069</v>
      </c>
      <c r="E62" s="675" t="s">
        <v>547</v>
      </c>
      <c r="F62" s="664" t="s">
        <v>26</v>
      </c>
      <c r="G62" s="676">
        <v>25</v>
      </c>
      <c r="H62" s="657">
        <v>193770</v>
      </c>
      <c r="I62" s="658"/>
      <c r="J62" s="665">
        <v>7750.8</v>
      </c>
      <c r="K62" s="660">
        <v>1336585</v>
      </c>
      <c r="L62" s="660">
        <v>1336609</v>
      </c>
      <c r="M62" s="661"/>
      <c r="N62" s="392"/>
      <c r="O62" s="379"/>
      <c r="P62" s="394"/>
      <c r="Q62" s="391"/>
      <c r="R62" s="392"/>
      <c r="S62" s="379"/>
      <c r="T62" s="379"/>
      <c r="U62" s="379"/>
      <c r="V62" s="379"/>
      <c r="W62" s="379"/>
      <c r="X62" s="379"/>
      <c r="Y62" s="379"/>
      <c r="Z62" s="379"/>
    </row>
    <row r="63" spans="1:26" ht="20.5" hidden="1" customHeight="1" x14ac:dyDescent="0.35">
      <c r="A63" s="379"/>
      <c r="B63" s="653" t="s">
        <v>543</v>
      </c>
      <c r="C63" s="653" t="s">
        <v>1070</v>
      </c>
      <c r="D63" s="653" t="s">
        <v>1071</v>
      </c>
      <c r="E63" s="675" t="s">
        <v>541</v>
      </c>
      <c r="F63" s="664" t="s">
        <v>26</v>
      </c>
      <c r="G63" s="676">
        <v>25</v>
      </c>
      <c r="H63" s="657">
        <v>193770</v>
      </c>
      <c r="I63" s="658"/>
      <c r="J63" s="665">
        <v>7750.8</v>
      </c>
      <c r="K63" s="660">
        <v>1336610</v>
      </c>
      <c r="L63" s="660">
        <v>1336634</v>
      </c>
      <c r="M63" s="661"/>
      <c r="N63" s="392"/>
      <c r="O63" s="379"/>
      <c r="P63" s="394"/>
      <c r="Q63" s="391"/>
      <c r="R63" s="392"/>
      <c r="S63" s="379"/>
      <c r="T63" s="379"/>
      <c r="U63" s="379"/>
      <c r="V63" s="379"/>
      <c r="W63" s="379"/>
      <c r="X63" s="379"/>
      <c r="Y63" s="379"/>
      <c r="Z63" s="379"/>
    </row>
    <row r="64" spans="1:26" ht="20.5" customHeight="1" x14ac:dyDescent="0.35">
      <c r="A64" s="379"/>
      <c r="B64" s="653" t="s">
        <v>543</v>
      </c>
      <c r="C64" s="653" t="s">
        <v>1072</v>
      </c>
      <c r="D64" s="653" t="s">
        <v>1073</v>
      </c>
      <c r="E64" s="407" t="s">
        <v>541</v>
      </c>
      <c r="F64" s="664" t="s">
        <v>31</v>
      </c>
      <c r="G64" s="676">
        <v>25</v>
      </c>
      <c r="H64" s="657">
        <v>406020</v>
      </c>
      <c r="I64" s="658"/>
      <c r="J64" s="665">
        <v>16240.8</v>
      </c>
      <c r="K64" s="660">
        <v>1336635</v>
      </c>
      <c r="L64" s="660">
        <v>1336659</v>
      </c>
      <c r="M64" s="661"/>
      <c r="N64" s="392"/>
      <c r="O64" s="379"/>
      <c r="P64" s="394"/>
      <c r="Q64" s="391"/>
      <c r="R64" s="392"/>
      <c r="S64" s="379"/>
      <c r="T64" s="379"/>
      <c r="U64" s="379"/>
      <c r="V64" s="379"/>
      <c r="W64" s="379"/>
      <c r="X64" s="379"/>
      <c r="Y64" s="379"/>
      <c r="Z64" s="379"/>
    </row>
    <row r="65" spans="1:26" ht="20.5" customHeight="1" x14ac:dyDescent="0.35">
      <c r="A65" s="379"/>
      <c r="B65" s="653" t="s">
        <v>543</v>
      </c>
      <c r="C65" s="653" t="s">
        <v>1074</v>
      </c>
      <c r="D65" s="653" t="s">
        <v>1075</v>
      </c>
      <c r="E65" s="407" t="s">
        <v>541</v>
      </c>
      <c r="F65" s="664" t="s">
        <v>31</v>
      </c>
      <c r="G65" s="676">
        <v>25</v>
      </c>
      <c r="H65" s="657">
        <v>406020</v>
      </c>
      <c r="I65" s="658"/>
      <c r="J65" s="665">
        <v>16240.8</v>
      </c>
      <c r="K65" s="660">
        <v>1336660</v>
      </c>
      <c r="L65" s="660">
        <v>1336684</v>
      </c>
      <c r="M65" s="661"/>
      <c r="N65" s="392"/>
      <c r="O65" s="379"/>
      <c r="P65" s="394"/>
      <c r="Q65" s="391"/>
      <c r="R65" s="392"/>
      <c r="S65" s="379"/>
      <c r="T65" s="379"/>
      <c r="U65" s="379"/>
      <c r="V65" s="379"/>
      <c r="W65" s="379"/>
      <c r="X65" s="379"/>
      <c r="Y65" s="379"/>
      <c r="Z65" s="379"/>
    </row>
    <row r="66" spans="1:26" ht="20.5" customHeight="1" x14ac:dyDescent="0.35">
      <c r="A66" s="379"/>
      <c r="B66" s="653" t="s">
        <v>543</v>
      </c>
      <c r="C66" s="653" t="s">
        <v>1076</v>
      </c>
      <c r="D66" s="653" t="s">
        <v>1077</v>
      </c>
      <c r="E66" s="407" t="s">
        <v>541</v>
      </c>
      <c r="F66" s="664" t="s">
        <v>31</v>
      </c>
      <c r="G66" s="676">
        <v>25</v>
      </c>
      <c r="H66" s="657">
        <v>406020</v>
      </c>
      <c r="I66" s="658"/>
      <c r="J66" s="665">
        <v>16240.8</v>
      </c>
      <c r="K66" s="660">
        <v>1336685</v>
      </c>
      <c r="L66" s="660">
        <v>1336709</v>
      </c>
      <c r="M66" s="661"/>
      <c r="N66" s="392"/>
      <c r="O66" s="379"/>
      <c r="P66" s="394"/>
      <c r="Q66" s="391"/>
      <c r="R66" s="392"/>
      <c r="S66" s="379"/>
      <c r="T66" s="379"/>
      <c r="U66" s="379"/>
      <c r="V66" s="379"/>
      <c r="W66" s="379"/>
      <c r="X66" s="379"/>
      <c r="Y66" s="379"/>
      <c r="Z66" s="379"/>
    </row>
    <row r="67" spans="1:26" ht="20.5" hidden="1" customHeight="1" x14ac:dyDescent="0.35">
      <c r="A67" s="379"/>
      <c r="B67" s="653" t="s">
        <v>543</v>
      </c>
      <c r="C67" s="653" t="s">
        <v>1078</v>
      </c>
      <c r="D67" s="653" t="s">
        <v>1079</v>
      </c>
      <c r="E67" s="407" t="s">
        <v>541</v>
      </c>
      <c r="F67" s="664" t="s">
        <v>26</v>
      </c>
      <c r="G67" s="676">
        <v>25</v>
      </c>
      <c r="H67" s="657">
        <v>193770</v>
      </c>
      <c r="I67" s="658"/>
      <c r="J67" s="665">
        <v>7750.8</v>
      </c>
      <c r="K67" s="660">
        <v>1336710</v>
      </c>
      <c r="L67" s="660">
        <v>1336734</v>
      </c>
      <c r="M67" s="661"/>
      <c r="N67" s="392"/>
      <c r="O67" s="379"/>
      <c r="P67" s="394"/>
      <c r="Q67" s="391"/>
      <c r="R67" s="392"/>
      <c r="S67" s="379"/>
      <c r="T67" s="379"/>
      <c r="U67" s="379"/>
      <c r="V67" s="379"/>
      <c r="W67" s="379"/>
      <c r="X67" s="379"/>
      <c r="Y67" s="379"/>
      <c r="Z67" s="379"/>
    </row>
    <row r="68" spans="1:26" ht="20.5" hidden="1" customHeight="1" x14ac:dyDescent="0.35">
      <c r="A68" s="379"/>
      <c r="B68" s="653" t="s">
        <v>543</v>
      </c>
      <c r="C68" s="653" t="s">
        <v>1080</v>
      </c>
      <c r="D68" s="653" t="s">
        <v>1081</v>
      </c>
      <c r="E68" s="407" t="s">
        <v>541</v>
      </c>
      <c r="F68" s="664" t="s">
        <v>26</v>
      </c>
      <c r="G68" s="676">
        <v>25</v>
      </c>
      <c r="H68" s="657">
        <v>193770</v>
      </c>
      <c r="I68" s="658"/>
      <c r="J68" s="665">
        <v>7750.8</v>
      </c>
      <c r="K68" s="660">
        <v>1336735</v>
      </c>
      <c r="L68" s="660">
        <v>1336759</v>
      </c>
      <c r="M68" s="661"/>
      <c r="N68" s="392"/>
      <c r="O68" s="379"/>
      <c r="P68" s="394"/>
      <c r="Q68" s="391"/>
      <c r="R68" s="392"/>
      <c r="S68" s="379"/>
      <c r="T68" s="379"/>
      <c r="U68" s="379"/>
      <c r="V68" s="379"/>
      <c r="W68" s="379"/>
      <c r="X68" s="379"/>
      <c r="Y68" s="379"/>
      <c r="Z68" s="379"/>
    </row>
    <row r="69" spans="1:26" ht="20.5" hidden="1" customHeight="1" x14ac:dyDescent="0.35">
      <c r="A69" s="379"/>
      <c r="B69" s="653" t="s">
        <v>543</v>
      </c>
      <c r="C69" s="653" t="s">
        <v>1082</v>
      </c>
      <c r="D69" s="653" t="s">
        <v>1083</v>
      </c>
      <c r="E69" s="407" t="s">
        <v>541</v>
      </c>
      <c r="F69" s="664" t="s">
        <v>26</v>
      </c>
      <c r="G69" s="676">
        <v>25</v>
      </c>
      <c r="H69" s="657">
        <v>193770</v>
      </c>
      <c r="I69" s="658"/>
      <c r="J69" s="665">
        <v>7750.8</v>
      </c>
      <c r="K69" s="660">
        <v>1336760</v>
      </c>
      <c r="L69" s="660">
        <v>1336784</v>
      </c>
      <c r="M69" s="661"/>
      <c r="N69" s="392"/>
      <c r="O69" s="379"/>
      <c r="P69" s="394"/>
      <c r="Q69" s="391"/>
      <c r="R69" s="392"/>
      <c r="S69" s="379"/>
      <c r="T69" s="379"/>
      <c r="U69" s="379"/>
      <c r="V69" s="379"/>
      <c r="W69" s="379"/>
      <c r="X69" s="379"/>
      <c r="Y69" s="379"/>
      <c r="Z69" s="379"/>
    </row>
    <row r="70" spans="1:26" ht="20.5" hidden="1" customHeight="1" x14ac:dyDescent="0.35">
      <c r="A70" s="379"/>
      <c r="B70" s="653" t="s">
        <v>543</v>
      </c>
      <c r="C70" s="653" t="s">
        <v>1084</v>
      </c>
      <c r="D70" s="653" t="s">
        <v>1085</v>
      </c>
      <c r="E70" s="408" t="s">
        <v>541</v>
      </c>
      <c r="F70" s="664" t="s">
        <v>26</v>
      </c>
      <c r="G70" s="676">
        <v>25</v>
      </c>
      <c r="H70" s="657">
        <v>193770</v>
      </c>
      <c r="I70" s="658"/>
      <c r="J70" s="665">
        <v>7750.8</v>
      </c>
      <c r="K70" s="660">
        <v>1336785</v>
      </c>
      <c r="L70" s="660">
        <v>1336809</v>
      </c>
      <c r="M70" s="661"/>
      <c r="N70" s="392"/>
      <c r="O70" s="379"/>
      <c r="P70" s="394"/>
      <c r="Q70" s="391"/>
      <c r="R70" s="392"/>
      <c r="S70" s="379"/>
      <c r="T70" s="379"/>
      <c r="U70" s="379"/>
      <c r="V70" s="379"/>
      <c r="W70" s="379"/>
      <c r="X70" s="379"/>
      <c r="Y70" s="379"/>
      <c r="Z70" s="379"/>
    </row>
    <row r="71" spans="1:26" ht="20.5" hidden="1" customHeight="1" x14ac:dyDescent="0.35">
      <c r="A71" s="379"/>
      <c r="B71" s="653" t="s">
        <v>554</v>
      </c>
      <c r="C71" s="653" t="s">
        <v>939</v>
      </c>
      <c r="D71" s="653" t="s">
        <v>1086</v>
      </c>
      <c r="E71" s="409" t="s">
        <v>934</v>
      </c>
      <c r="F71" s="677" t="s">
        <v>42</v>
      </c>
      <c r="G71" s="411">
        <v>25</v>
      </c>
      <c r="H71" s="657">
        <v>255294.99999999997</v>
      </c>
      <c r="I71" s="658"/>
      <c r="J71" s="671">
        <v>10211.799999999999</v>
      </c>
      <c r="K71" s="660">
        <v>1336810</v>
      </c>
      <c r="L71" s="660">
        <v>1336834</v>
      </c>
      <c r="M71" s="661"/>
      <c r="N71" s="392"/>
      <c r="O71" s="379"/>
      <c r="P71" s="394"/>
      <c r="Q71" s="391"/>
      <c r="R71" s="392"/>
      <c r="S71" s="379"/>
      <c r="T71" s="379"/>
      <c r="U71" s="379"/>
      <c r="V71" s="379"/>
      <c r="W71" s="379"/>
      <c r="X71" s="379"/>
      <c r="Y71" s="379"/>
      <c r="Z71" s="379"/>
    </row>
    <row r="72" spans="1:26" ht="20.5" hidden="1" customHeight="1" x14ac:dyDescent="0.35">
      <c r="A72" s="379"/>
      <c r="B72" s="653" t="s">
        <v>554</v>
      </c>
      <c r="C72" s="653" t="s">
        <v>1087</v>
      </c>
      <c r="D72" s="653" t="s">
        <v>1088</v>
      </c>
      <c r="E72" s="409" t="s">
        <v>934</v>
      </c>
      <c r="F72" s="677" t="s">
        <v>42</v>
      </c>
      <c r="G72" s="411">
        <v>25</v>
      </c>
      <c r="H72" s="657">
        <v>255294.99999999997</v>
      </c>
      <c r="I72" s="658"/>
      <c r="J72" s="671">
        <v>10211.799999999999</v>
      </c>
      <c r="K72" s="660">
        <v>1336835</v>
      </c>
      <c r="L72" s="660">
        <v>1336859</v>
      </c>
      <c r="M72" s="661"/>
      <c r="N72" s="392"/>
      <c r="O72" s="379"/>
      <c r="P72" s="394"/>
      <c r="Q72" s="391"/>
      <c r="R72" s="392"/>
      <c r="S72" s="379"/>
      <c r="T72" s="379"/>
      <c r="U72" s="379"/>
      <c r="V72" s="379"/>
      <c r="W72" s="379"/>
      <c r="X72" s="379"/>
      <c r="Y72" s="379"/>
      <c r="Z72" s="379"/>
    </row>
    <row r="73" spans="1:26" ht="20.5" hidden="1" customHeight="1" x14ac:dyDescent="0.35">
      <c r="A73" s="379"/>
      <c r="B73" s="653" t="s">
        <v>554</v>
      </c>
      <c r="C73" s="653" t="s">
        <v>1089</v>
      </c>
      <c r="D73" s="653" t="s">
        <v>1090</v>
      </c>
      <c r="E73" s="409" t="s">
        <v>934</v>
      </c>
      <c r="F73" s="677" t="s">
        <v>42</v>
      </c>
      <c r="G73" s="411">
        <v>25</v>
      </c>
      <c r="H73" s="657">
        <v>255294.99999999997</v>
      </c>
      <c r="I73" s="658"/>
      <c r="J73" s="671">
        <v>10211.799999999999</v>
      </c>
      <c r="K73" s="660">
        <v>1336860</v>
      </c>
      <c r="L73" s="660">
        <v>1336884</v>
      </c>
      <c r="M73" s="661"/>
      <c r="N73" s="392"/>
      <c r="O73" s="379"/>
      <c r="P73" s="394"/>
      <c r="Q73" s="391"/>
      <c r="R73" s="392"/>
      <c r="S73" s="379"/>
      <c r="T73" s="379"/>
      <c r="U73" s="379"/>
      <c r="V73" s="379"/>
      <c r="W73" s="379"/>
      <c r="X73" s="379"/>
      <c r="Y73" s="379"/>
      <c r="Z73" s="379"/>
    </row>
    <row r="74" spans="1:26" ht="20.5" hidden="1" customHeight="1" x14ac:dyDescent="0.35">
      <c r="A74" s="379"/>
      <c r="B74" s="653" t="s">
        <v>554</v>
      </c>
      <c r="C74" s="653" t="s">
        <v>1091</v>
      </c>
      <c r="D74" s="653" t="s">
        <v>1092</v>
      </c>
      <c r="E74" s="409" t="s">
        <v>934</v>
      </c>
      <c r="F74" s="678" t="s">
        <v>25</v>
      </c>
      <c r="G74" s="411">
        <v>25</v>
      </c>
      <c r="H74" s="657">
        <v>533720</v>
      </c>
      <c r="I74" s="658"/>
      <c r="J74" s="659">
        <v>21348.799999999999</v>
      </c>
      <c r="K74" s="660">
        <v>1336885</v>
      </c>
      <c r="L74" s="660">
        <v>1336909</v>
      </c>
      <c r="M74" s="661"/>
      <c r="N74" s="392"/>
      <c r="O74" s="379"/>
      <c r="P74" s="394"/>
      <c r="Q74" s="391"/>
      <c r="R74" s="392"/>
      <c r="S74" s="379"/>
      <c r="T74" s="379"/>
      <c r="U74" s="379"/>
      <c r="V74" s="379"/>
      <c r="W74" s="379"/>
      <c r="X74" s="379"/>
      <c r="Y74" s="379"/>
      <c r="Z74" s="379"/>
    </row>
    <row r="75" spans="1:26" ht="20.5" hidden="1" customHeight="1" x14ac:dyDescent="0.35">
      <c r="A75" s="379"/>
      <c r="B75" s="653" t="s">
        <v>554</v>
      </c>
      <c r="C75" s="653" t="s">
        <v>1093</v>
      </c>
      <c r="D75" s="653" t="s">
        <v>1094</v>
      </c>
      <c r="E75" s="409" t="s">
        <v>934</v>
      </c>
      <c r="F75" s="678" t="s">
        <v>25</v>
      </c>
      <c r="G75" s="411">
        <v>25</v>
      </c>
      <c r="H75" s="657">
        <v>533720</v>
      </c>
      <c r="I75" s="658"/>
      <c r="J75" s="659">
        <v>21348.799999999999</v>
      </c>
      <c r="K75" s="660">
        <v>1336910</v>
      </c>
      <c r="L75" s="660">
        <v>1336934</v>
      </c>
      <c r="M75" s="661"/>
      <c r="N75" s="392"/>
      <c r="O75" s="379"/>
      <c r="P75" s="394"/>
      <c r="Q75" s="391"/>
      <c r="R75" s="392"/>
      <c r="S75" s="379"/>
      <c r="T75" s="379"/>
      <c r="U75" s="379"/>
      <c r="V75" s="379"/>
      <c r="W75" s="379"/>
      <c r="X75" s="379"/>
      <c r="Y75" s="379"/>
      <c r="Z75" s="379"/>
    </row>
    <row r="76" spans="1:26" ht="20.5" hidden="1" customHeight="1" x14ac:dyDescent="0.35">
      <c r="A76" s="379"/>
      <c r="B76" s="653" t="s">
        <v>554</v>
      </c>
      <c r="C76" s="653" t="s">
        <v>1095</v>
      </c>
      <c r="D76" s="653" t="s">
        <v>1096</v>
      </c>
      <c r="E76" s="409" t="s">
        <v>934</v>
      </c>
      <c r="F76" s="678" t="s">
        <v>25</v>
      </c>
      <c r="G76" s="411">
        <v>25</v>
      </c>
      <c r="H76" s="657">
        <v>533720</v>
      </c>
      <c r="I76" s="658"/>
      <c r="J76" s="659">
        <v>21348.799999999999</v>
      </c>
      <c r="K76" s="660">
        <v>1336935</v>
      </c>
      <c r="L76" s="660">
        <v>1336959</v>
      </c>
      <c r="M76" s="661"/>
      <c r="N76" s="392"/>
      <c r="O76" s="379"/>
      <c r="P76" s="394"/>
      <c r="Q76" s="391"/>
      <c r="R76" s="392"/>
      <c r="S76" s="379"/>
      <c r="T76" s="379"/>
      <c r="U76" s="379"/>
      <c r="V76" s="379"/>
      <c r="W76" s="379"/>
      <c r="X76" s="379"/>
      <c r="Y76" s="379"/>
      <c r="Z76" s="379"/>
    </row>
    <row r="77" spans="1:26" ht="20.5" hidden="1" customHeight="1" x14ac:dyDescent="0.35">
      <c r="A77" s="379"/>
      <c r="B77" s="653" t="s">
        <v>554</v>
      </c>
      <c r="C77" s="653" t="s">
        <v>1097</v>
      </c>
      <c r="D77" s="653" t="s">
        <v>1098</v>
      </c>
      <c r="E77" s="409" t="s">
        <v>934</v>
      </c>
      <c r="F77" s="678" t="s">
        <v>25</v>
      </c>
      <c r="G77" s="411">
        <v>25</v>
      </c>
      <c r="H77" s="657">
        <v>533720</v>
      </c>
      <c r="I77" s="658"/>
      <c r="J77" s="659">
        <v>21348.799999999999</v>
      </c>
      <c r="K77" s="660">
        <v>1336960</v>
      </c>
      <c r="L77" s="660">
        <v>1336984</v>
      </c>
      <c r="M77" s="661"/>
      <c r="N77" s="392"/>
      <c r="O77" s="379"/>
      <c r="P77" s="394"/>
      <c r="Q77" s="391"/>
      <c r="R77" s="392"/>
      <c r="S77" s="379"/>
      <c r="T77" s="379"/>
      <c r="U77" s="379"/>
      <c r="V77" s="379"/>
      <c r="W77" s="379"/>
      <c r="X77" s="379"/>
      <c r="Y77" s="379"/>
      <c r="Z77" s="379"/>
    </row>
    <row r="78" spans="1:26" ht="20.5" hidden="1" customHeight="1" x14ac:dyDescent="0.35">
      <c r="A78" s="379"/>
      <c r="B78" s="653" t="s">
        <v>554</v>
      </c>
      <c r="C78" s="653" t="s">
        <v>1099</v>
      </c>
      <c r="D78" s="653" t="s">
        <v>1100</v>
      </c>
      <c r="E78" s="409" t="s">
        <v>934</v>
      </c>
      <c r="F78" s="678" t="s">
        <v>25</v>
      </c>
      <c r="G78" s="411">
        <v>25</v>
      </c>
      <c r="H78" s="657">
        <v>533720</v>
      </c>
      <c r="I78" s="658"/>
      <c r="J78" s="659">
        <v>21348.799999999999</v>
      </c>
      <c r="K78" s="660">
        <v>1336985</v>
      </c>
      <c r="L78" s="660">
        <v>1337009</v>
      </c>
      <c r="M78" s="661"/>
      <c r="N78" s="392"/>
      <c r="O78" s="379"/>
      <c r="P78" s="394"/>
      <c r="Q78" s="391"/>
      <c r="R78" s="392"/>
      <c r="S78" s="379"/>
      <c r="T78" s="379"/>
      <c r="U78" s="379"/>
      <c r="V78" s="379"/>
      <c r="W78" s="379"/>
      <c r="X78" s="379"/>
      <c r="Y78" s="379"/>
      <c r="Z78" s="379"/>
    </row>
    <row r="79" spans="1:26" ht="20.5" hidden="1" customHeight="1" x14ac:dyDescent="0.35">
      <c r="A79" s="379"/>
      <c r="B79" s="653" t="s">
        <v>554</v>
      </c>
      <c r="C79" s="653" t="s">
        <v>1101</v>
      </c>
      <c r="D79" s="653" t="s">
        <v>1102</v>
      </c>
      <c r="E79" s="409" t="s">
        <v>934</v>
      </c>
      <c r="F79" s="678" t="s">
        <v>25</v>
      </c>
      <c r="G79" s="411">
        <v>25</v>
      </c>
      <c r="H79" s="657">
        <v>533720</v>
      </c>
      <c r="I79" s="658"/>
      <c r="J79" s="659">
        <v>21348.799999999999</v>
      </c>
      <c r="K79" s="660">
        <v>1337010</v>
      </c>
      <c r="L79" s="660">
        <v>1337034</v>
      </c>
      <c r="M79" s="661"/>
      <c r="N79" s="392"/>
      <c r="O79" s="379"/>
      <c r="P79" s="394"/>
      <c r="Q79" s="391"/>
      <c r="R79" s="392"/>
      <c r="S79" s="379"/>
      <c r="T79" s="379"/>
      <c r="U79" s="379"/>
      <c r="V79" s="379"/>
      <c r="W79" s="379"/>
      <c r="X79" s="379"/>
      <c r="Y79" s="379"/>
      <c r="Z79" s="379"/>
    </row>
    <row r="80" spans="1:26" ht="20.5" hidden="1" customHeight="1" x14ac:dyDescent="0.35">
      <c r="A80" s="379"/>
      <c r="B80" s="653" t="s">
        <v>554</v>
      </c>
      <c r="C80" s="653" t="s">
        <v>1103</v>
      </c>
      <c r="D80" s="653" t="s">
        <v>1104</v>
      </c>
      <c r="E80" s="409" t="s">
        <v>934</v>
      </c>
      <c r="F80" s="679" t="s">
        <v>40</v>
      </c>
      <c r="G80" s="411">
        <v>25</v>
      </c>
      <c r="H80" s="657">
        <v>277270</v>
      </c>
      <c r="I80" s="658"/>
      <c r="J80" s="659">
        <v>11090.8</v>
      </c>
      <c r="K80" s="660">
        <v>1337035</v>
      </c>
      <c r="L80" s="660">
        <v>1337059</v>
      </c>
      <c r="M80" s="661"/>
      <c r="N80" s="392"/>
      <c r="O80" s="379"/>
      <c r="P80" s="394"/>
      <c r="Q80" s="391"/>
      <c r="R80" s="392"/>
      <c r="S80" s="379"/>
      <c r="T80" s="379"/>
      <c r="U80" s="379"/>
      <c r="V80" s="379"/>
      <c r="W80" s="379"/>
      <c r="X80" s="379"/>
      <c r="Y80" s="379"/>
      <c r="Z80" s="379"/>
    </row>
    <row r="81" spans="1:26" ht="20.5" hidden="1" customHeight="1" x14ac:dyDescent="0.35">
      <c r="A81" s="379"/>
      <c r="B81" s="653" t="s">
        <v>554</v>
      </c>
      <c r="C81" s="653" t="s">
        <v>1105</v>
      </c>
      <c r="D81" s="653" t="s">
        <v>1106</v>
      </c>
      <c r="E81" s="409" t="s">
        <v>934</v>
      </c>
      <c r="F81" s="679" t="s">
        <v>26</v>
      </c>
      <c r="G81" s="411">
        <v>25</v>
      </c>
      <c r="H81" s="657">
        <v>193770</v>
      </c>
      <c r="I81" s="658"/>
      <c r="J81" s="665">
        <v>7750.8</v>
      </c>
      <c r="K81" s="660">
        <v>1337060</v>
      </c>
      <c r="L81" s="660">
        <v>1337084</v>
      </c>
      <c r="M81" s="661"/>
      <c r="N81" s="392"/>
      <c r="O81" s="379"/>
      <c r="P81" s="394"/>
      <c r="Q81" s="391"/>
      <c r="R81" s="392"/>
      <c r="S81" s="379"/>
      <c r="T81" s="379"/>
      <c r="U81" s="379"/>
      <c r="V81" s="379"/>
      <c r="W81" s="379"/>
      <c r="X81" s="379"/>
      <c r="Y81" s="379"/>
      <c r="Z81" s="379"/>
    </row>
    <row r="82" spans="1:26" ht="20.5" hidden="1" customHeight="1" x14ac:dyDescent="0.35">
      <c r="A82" s="379"/>
      <c r="B82" s="653" t="s">
        <v>554</v>
      </c>
      <c r="C82" s="653" t="s">
        <v>1107</v>
      </c>
      <c r="D82" s="653" t="s">
        <v>1108</v>
      </c>
      <c r="E82" s="409" t="s">
        <v>934</v>
      </c>
      <c r="F82" s="679" t="s">
        <v>26</v>
      </c>
      <c r="G82" s="411">
        <v>25</v>
      </c>
      <c r="H82" s="657">
        <v>193770</v>
      </c>
      <c r="I82" s="658"/>
      <c r="J82" s="665">
        <v>7750.8</v>
      </c>
      <c r="K82" s="660">
        <v>1337085</v>
      </c>
      <c r="L82" s="660">
        <v>1337109</v>
      </c>
      <c r="M82" s="661"/>
      <c r="N82" s="392"/>
      <c r="O82" s="379"/>
      <c r="P82" s="394"/>
      <c r="Q82" s="391"/>
      <c r="R82" s="392"/>
      <c r="S82" s="379"/>
      <c r="T82" s="379"/>
      <c r="U82" s="379"/>
      <c r="V82" s="379"/>
      <c r="W82" s="379"/>
      <c r="X82" s="379"/>
      <c r="Y82" s="379"/>
      <c r="Z82" s="379"/>
    </row>
    <row r="83" spans="1:26" ht="22" hidden="1" customHeight="1" x14ac:dyDescent="0.35">
      <c r="A83" s="379"/>
      <c r="B83" s="653" t="s">
        <v>554</v>
      </c>
      <c r="C83" s="653" t="s">
        <v>1109</v>
      </c>
      <c r="D83" s="653" t="s">
        <v>1110</v>
      </c>
      <c r="E83" s="409" t="s">
        <v>934</v>
      </c>
      <c r="F83" s="677" t="s">
        <v>41</v>
      </c>
      <c r="G83" s="411">
        <v>25</v>
      </c>
      <c r="H83" s="657">
        <v>389195</v>
      </c>
      <c r="I83" s="658"/>
      <c r="J83" s="659">
        <v>15567.8</v>
      </c>
      <c r="K83" s="660">
        <v>1337110</v>
      </c>
      <c r="L83" s="660">
        <v>1337134</v>
      </c>
      <c r="M83" s="661"/>
      <c r="N83" s="392"/>
      <c r="O83" s="379"/>
      <c r="P83" s="394"/>
      <c r="Q83" s="391"/>
      <c r="R83" s="392"/>
      <c r="S83" s="379"/>
      <c r="T83" s="379"/>
      <c r="U83" s="379"/>
      <c r="V83" s="379"/>
      <c r="W83" s="379"/>
      <c r="X83" s="379"/>
      <c r="Y83" s="379"/>
      <c r="Z83" s="379"/>
    </row>
    <row r="84" spans="1:26" ht="20.5" hidden="1" customHeight="1" x14ac:dyDescent="0.35">
      <c r="A84" s="379"/>
      <c r="B84" s="653" t="s">
        <v>554</v>
      </c>
      <c r="C84" s="653" t="s">
        <v>1111</v>
      </c>
      <c r="D84" s="653" t="s">
        <v>1112</v>
      </c>
      <c r="E84" s="409" t="s">
        <v>934</v>
      </c>
      <c r="F84" s="680" t="s">
        <v>489</v>
      </c>
      <c r="G84" s="411">
        <v>25</v>
      </c>
      <c r="H84" s="657">
        <v>309645</v>
      </c>
      <c r="I84" s="658"/>
      <c r="J84" s="671">
        <v>12385.8</v>
      </c>
      <c r="K84" s="660">
        <v>1337135</v>
      </c>
      <c r="L84" s="660">
        <v>1337159</v>
      </c>
      <c r="M84" s="661"/>
      <c r="N84" s="392"/>
      <c r="O84" s="379"/>
      <c r="P84" s="394"/>
      <c r="Q84" s="391"/>
      <c r="R84" s="392"/>
      <c r="S84" s="379"/>
      <c r="T84" s="379"/>
      <c r="U84" s="379"/>
      <c r="V84" s="379"/>
      <c r="W84" s="379"/>
      <c r="X84" s="379"/>
      <c r="Y84" s="379"/>
      <c r="Z84" s="379"/>
    </row>
    <row r="85" spans="1:26" ht="20.5" hidden="1" customHeight="1" x14ac:dyDescent="0.35">
      <c r="A85" s="379"/>
      <c r="B85" s="653" t="s">
        <v>554</v>
      </c>
      <c r="C85" s="653" t="s">
        <v>1113</v>
      </c>
      <c r="D85" s="653" t="s">
        <v>1114</v>
      </c>
      <c r="E85" s="409" t="s">
        <v>934</v>
      </c>
      <c r="F85" s="679" t="s">
        <v>29</v>
      </c>
      <c r="G85" s="411">
        <v>25</v>
      </c>
      <c r="H85" s="657">
        <v>859545.00000000012</v>
      </c>
      <c r="I85" s="658"/>
      <c r="J85" s="659">
        <v>34381.800000000003</v>
      </c>
      <c r="K85" s="660">
        <v>1337160</v>
      </c>
      <c r="L85" s="660">
        <v>1337184</v>
      </c>
      <c r="M85" s="661"/>
      <c r="N85" s="392"/>
      <c r="O85" s="379"/>
      <c r="P85" s="394"/>
      <c r="Q85" s="391"/>
      <c r="R85" s="392"/>
      <c r="S85" s="379"/>
      <c r="T85" s="379"/>
      <c r="U85" s="379"/>
      <c r="V85" s="379"/>
      <c r="W85" s="379"/>
      <c r="X85" s="379"/>
      <c r="Y85" s="379"/>
      <c r="Z85" s="379"/>
    </row>
    <row r="86" spans="1:26" ht="20.5" hidden="1" customHeight="1" x14ac:dyDescent="0.35">
      <c r="A86" s="379"/>
      <c r="B86" s="653" t="s">
        <v>554</v>
      </c>
      <c r="C86" s="653" t="s">
        <v>1115</v>
      </c>
      <c r="D86" s="653" t="s">
        <v>1116</v>
      </c>
      <c r="E86" s="409" t="s">
        <v>934</v>
      </c>
      <c r="F86" s="680" t="s">
        <v>955</v>
      </c>
      <c r="G86" s="411">
        <v>25</v>
      </c>
      <c r="H86" s="657">
        <v>457520</v>
      </c>
      <c r="I86" s="658"/>
      <c r="J86" s="659">
        <v>18300.8</v>
      </c>
      <c r="K86" s="660">
        <v>1337185</v>
      </c>
      <c r="L86" s="660">
        <v>1337209</v>
      </c>
      <c r="M86" s="661"/>
      <c r="N86" s="392"/>
      <c r="O86" s="379"/>
      <c r="P86" s="394"/>
      <c r="Q86" s="391"/>
      <c r="R86" s="392"/>
      <c r="S86" s="379"/>
      <c r="T86" s="379"/>
      <c r="U86" s="379"/>
      <c r="V86" s="379"/>
      <c r="W86" s="379"/>
      <c r="X86" s="379"/>
      <c r="Y86" s="379"/>
      <c r="Z86" s="379"/>
    </row>
    <row r="87" spans="1:26" ht="20.5" hidden="1" customHeight="1" x14ac:dyDescent="0.35">
      <c r="A87" s="379"/>
      <c r="B87" s="653" t="s">
        <v>554</v>
      </c>
      <c r="C87" s="653" t="s">
        <v>1117</v>
      </c>
      <c r="D87" s="653" t="s">
        <v>1118</v>
      </c>
      <c r="E87" s="409" t="s">
        <v>934</v>
      </c>
      <c r="F87" s="680" t="s">
        <v>44</v>
      </c>
      <c r="G87" s="411">
        <v>25</v>
      </c>
      <c r="H87" s="657">
        <v>390520</v>
      </c>
      <c r="I87" s="658"/>
      <c r="J87" s="671">
        <v>15620.8</v>
      </c>
      <c r="K87" s="660">
        <v>1337210</v>
      </c>
      <c r="L87" s="660">
        <v>1337234</v>
      </c>
      <c r="M87" s="661"/>
      <c r="N87" s="392"/>
      <c r="O87" s="379"/>
      <c r="P87" s="394"/>
      <c r="Q87" s="391"/>
      <c r="R87" s="392"/>
      <c r="S87" s="379"/>
      <c r="T87" s="379"/>
      <c r="U87" s="379"/>
      <c r="V87" s="379"/>
      <c r="W87" s="379"/>
      <c r="X87" s="379"/>
      <c r="Y87" s="379"/>
      <c r="Z87" s="379"/>
    </row>
    <row r="88" spans="1:26" ht="20.5" hidden="1" customHeight="1" x14ac:dyDescent="0.35">
      <c r="A88" s="379"/>
      <c r="B88" s="653" t="s">
        <v>554</v>
      </c>
      <c r="C88" s="653" t="s">
        <v>1119</v>
      </c>
      <c r="D88" s="653" t="s">
        <v>1120</v>
      </c>
      <c r="E88" s="409" t="s">
        <v>934</v>
      </c>
      <c r="F88" s="680" t="s">
        <v>228</v>
      </c>
      <c r="G88" s="681">
        <v>25</v>
      </c>
      <c r="H88" s="657">
        <v>231344.99999999997</v>
      </c>
      <c r="I88" s="658"/>
      <c r="J88" s="665">
        <v>9253.7999999999993</v>
      </c>
      <c r="K88" s="660">
        <v>1337235</v>
      </c>
      <c r="L88" s="660">
        <v>1337259</v>
      </c>
      <c r="M88" s="661"/>
      <c r="N88" s="392"/>
      <c r="O88" s="379"/>
      <c r="P88" s="394"/>
      <c r="Q88" s="391"/>
      <c r="R88" s="392"/>
      <c r="S88" s="379"/>
      <c r="T88" s="379"/>
      <c r="U88" s="379"/>
      <c r="V88" s="379"/>
      <c r="W88" s="379"/>
      <c r="X88" s="379"/>
      <c r="Y88" s="379"/>
      <c r="Z88" s="379"/>
    </row>
    <row r="89" spans="1:26" ht="20.5" hidden="1" customHeight="1" x14ac:dyDescent="0.35">
      <c r="A89" s="379"/>
      <c r="B89" s="653" t="s">
        <v>554</v>
      </c>
      <c r="C89" s="653" t="s">
        <v>1121</v>
      </c>
      <c r="D89" s="653" t="s">
        <v>1122</v>
      </c>
      <c r="E89" s="409" t="s">
        <v>934</v>
      </c>
      <c r="F89" s="680" t="s">
        <v>228</v>
      </c>
      <c r="G89" s="411">
        <v>25</v>
      </c>
      <c r="H89" s="657">
        <v>231344.99999999997</v>
      </c>
      <c r="I89" s="658"/>
      <c r="J89" s="665">
        <v>9253.7999999999993</v>
      </c>
      <c r="K89" s="660">
        <v>1337260</v>
      </c>
      <c r="L89" s="660">
        <v>1337284</v>
      </c>
      <c r="M89" s="661"/>
      <c r="N89" s="392"/>
      <c r="O89" s="379"/>
      <c r="P89" s="394"/>
      <c r="Q89" s="391"/>
      <c r="R89" s="392"/>
      <c r="S89" s="379"/>
      <c r="T89" s="379"/>
      <c r="U89" s="379"/>
      <c r="V89" s="379"/>
      <c r="W89" s="379"/>
      <c r="X89" s="379"/>
      <c r="Y89" s="379"/>
      <c r="Z89" s="379"/>
    </row>
    <row r="90" spans="1:26" ht="20.5" hidden="1" customHeight="1" x14ac:dyDescent="0.35">
      <c r="A90" s="379"/>
      <c r="B90" s="653" t="s">
        <v>554</v>
      </c>
      <c r="C90" s="653" t="s">
        <v>1123</v>
      </c>
      <c r="D90" s="653" t="s">
        <v>1124</v>
      </c>
      <c r="E90" s="409" t="s">
        <v>934</v>
      </c>
      <c r="F90" s="680" t="s">
        <v>318</v>
      </c>
      <c r="G90" s="411">
        <v>25</v>
      </c>
      <c r="H90" s="657">
        <v>462645</v>
      </c>
      <c r="I90" s="658"/>
      <c r="J90" s="671">
        <v>18505.8</v>
      </c>
      <c r="K90" s="660">
        <v>1337285</v>
      </c>
      <c r="L90" s="660">
        <v>1337309</v>
      </c>
      <c r="M90" s="661"/>
      <c r="N90" s="392"/>
      <c r="O90" s="379"/>
      <c r="P90" s="394"/>
      <c r="Q90" s="391"/>
      <c r="R90" s="392"/>
      <c r="S90" s="379"/>
      <c r="T90" s="379"/>
      <c r="U90" s="379"/>
      <c r="V90" s="379"/>
      <c r="W90" s="379"/>
      <c r="X90" s="379"/>
      <c r="Y90" s="379"/>
      <c r="Z90" s="379"/>
    </row>
    <row r="91" spans="1:26" ht="20.5" hidden="1" customHeight="1" x14ac:dyDescent="0.35">
      <c r="A91" s="379"/>
      <c r="B91" s="653" t="s">
        <v>554</v>
      </c>
      <c r="C91" s="653" t="s">
        <v>1125</v>
      </c>
      <c r="D91" s="653" t="s">
        <v>1126</v>
      </c>
      <c r="E91" s="409" t="s">
        <v>934</v>
      </c>
      <c r="F91" s="680" t="s">
        <v>318</v>
      </c>
      <c r="G91" s="682">
        <v>25</v>
      </c>
      <c r="H91" s="657">
        <v>462645</v>
      </c>
      <c r="I91" s="658"/>
      <c r="J91" s="671">
        <v>18505.8</v>
      </c>
      <c r="K91" s="660">
        <v>1337310</v>
      </c>
      <c r="L91" s="660">
        <v>1337334</v>
      </c>
      <c r="M91" s="661"/>
      <c r="N91" s="392"/>
      <c r="O91" s="379"/>
      <c r="P91" s="394"/>
      <c r="Q91" s="391"/>
      <c r="R91" s="392"/>
      <c r="S91" s="379"/>
      <c r="T91" s="379"/>
      <c r="U91" s="379"/>
      <c r="V91" s="379"/>
      <c r="W91" s="379"/>
      <c r="X91" s="379"/>
      <c r="Y91" s="379"/>
      <c r="Z91" s="379"/>
    </row>
    <row r="92" spans="1:26" ht="20.5" hidden="1" customHeight="1" x14ac:dyDescent="0.35">
      <c r="A92" s="379"/>
      <c r="B92" s="653" t="s">
        <v>554</v>
      </c>
      <c r="C92" s="653" t="s">
        <v>1127</v>
      </c>
      <c r="D92" s="653" t="s">
        <v>1128</v>
      </c>
      <c r="E92" s="409" t="s">
        <v>934</v>
      </c>
      <c r="F92" s="680" t="s">
        <v>318</v>
      </c>
      <c r="G92" s="683">
        <v>25</v>
      </c>
      <c r="H92" s="657">
        <v>462645</v>
      </c>
      <c r="I92" s="658"/>
      <c r="J92" s="671">
        <v>18505.8</v>
      </c>
      <c r="K92" s="660">
        <v>1337335</v>
      </c>
      <c r="L92" s="660">
        <v>1337359</v>
      </c>
      <c r="M92" s="661"/>
      <c r="N92" s="392"/>
      <c r="O92" s="379"/>
      <c r="P92" s="394"/>
      <c r="Q92" s="391"/>
      <c r="R92" s="392"/>
      <c r="S92" s="379"/>
      <c r="T92" s="379"/>
      <c r="U92" s="379"/>
      <c r="V92" s="379"/>
      <c r="W92" s="379"/>
      <c r="X92" s="379"/>
      <c r="Y92" s="379"/>
      <c r="Z92" s="379"/>
    </row>
    <row r="93" spans="1:26" ht="20.5" hidden="1" customHeight="1" x14ac:dyDescent="0.35">
      <c r="A93" s="379"/>
      <c r="B93" s="653" t="s">
        <v>554</v>
      </c>
      <c r="C93" s="653" t="s">
        <v>1129</v>
      </c>
      <c r="D93" s="653" t="s">
        <v>1130</v>
      </c>
      <c r="E93" s="409" t="s">
        <v>934</v>
      </c>
      <c r="F93" s="680" t="s">
        <v>318</v>
      </c>
      <c r="G93" s="683">
        <v>25</v>
      </c>
      <c r="H93" s="657">
        <v>462645</v>
      </c>
      <c r="I93" s="658"/>
      <c r="J93" s="671">
        <v>18505.8</v>
      </c>
      <c r="K93" s="660">
        <v>1337360</v>
      </c>
      <c r="L93" s="660">
        <v>1337384</v>
      </c>
      <c r="M93" s="661"/>
      <c r="N93" s="392"/>
      <c r="O93" s="379"/>
      <c r="P93" s="394"/>
      <c r="Q93" s="391"/>
      <c r="R93" s="392"/>
      <c r="S93" s="379"/>
      <c r="T93" s="379"/>
      <c r="U93" s="379"/>
      <c r="V93" s="379"/>
      <c r="W93" s="379"/>
      <c r="X93" s="379"/>
      <c r="Y93" s="379"/>
      <c r="Z93" s="379"/>
    </row>
    <row r="94" spans="1:26" ht="20.5" hidden="1" customHeight="1" x14ac:dyDescent="0.35">
      <c r="A94" s="379"/>
      <c r="B94" s="653" t="s">
        <v>554</v>
      </c>
      <c r="C94" s="653" t="s">
        <v>1131</v>
      </c>
      <c r="D94" s="653" t="s">
        <v>1132</v>
      </c>
      <c r="E94" s="409" t="s">
        <v>934</v>
      </c>
      <c r="F94" s="680" t="s">
        <v>318</v>
      </c>
      <c r="G94" s="683">
        <v>25</v>
      </c>
      <c r="H94" s="657">
        <v>462645</v>
      </c>
      <c r="I94" s="658"/>
      <c r="J94" s="671">
        <v>18505.8</v>
      </c>
      <c r="K94" s="660">
        <v>1337385</v>
      </c>
      <c r="L94" s="660">
        <v>1337409</v>
      </c>
      <c r="M94" s="661"/>
      <c r="N94" s="392"/>
      <c r="O94" s="379"/>
      <c r="P94" s="394"/>
      <c r="Q94" s="391"/>
      <c r="R94" s="392"/>
      <c r="S94" s="379"/>
      <c r="T94" s="379"/>
      <c r="U94" s="379"/>
      <c r="V94" s="379"/>
      <c r="W94" s="379"/>
      <c r="X94" s="379"/>
      <c r="Y94" s="379"/>
      <c r="Z94" s="379"/>
    </row>
    <row r="95" spans="1:26" ht="20.5" hidden="1" customHeight="1" x14ac:dyDescent="0.35">
      <c r="A95" s="379"/>
      <c r="B95" s="653" t="s">
        <v>554</v>
      </c>
      <c r="C95" s="653" t="s">
        <v>1133</v>
      </c>
      <c r="D95" s="653" t="s">
        <v>1134</v>
      </c>
      <c r="E95" s="409" t="s">
        <v>934</v>
      </c>
      <c r="F95" s="680" t="s">
        <v>318</v>
      </c>
      <c r="G95" s="683">
        <v>25</v>
      </c>
      <c r="H95" s="657">
        <v>462645</v>
      </c>
      <c r="I95" s="658"/>
      <c r="J95" s="671">
        <v>18505.8</v>
      </c>
      <c r="K95" s="660">
        <v>1337410</v>
      </c>
      <c r="L95" s="660">
        <v>1337434</v>
      </c>
      <c r="M95" s="661"/>
      <c r="N95" s="392"/>
      <c r="O95" s="379"/>
      <c r="P95" s="394"/>
      <c r="Q95" s="391"/>
      <c r="R95" s="392"/>
      <c r="S95" s="379"/>
      <c r="T95" s="379"/>
      <c r="U95" s="379"/>
      <c r="V95" s="379"/>
      <c r="W95" s="379"/>
      <c r="X95" s="379"/>
      <c r="Y95" s="379"/>
      <c r="Z95" s="379"/>
    </row>
    <row r="96" spans="1:26" ht="20.5" hidden="1" customHeight="1" x14ac:dyDescent="0.35">
      <c r="A96" s="379"/>
      <c r="B96" s="653" t="s">
        <v>554</v>
      </c>
      <c r="C96" s="653" t="s">
        <v>1135</v>
      </c>
      <c r="D96" s="653" t="s">
        <v>1136</v>
      </c>
      <c r="E96" s="409" t="s">
        <v>934</v>
      </c>
      <c r="F96" s="680" t="s">
        <v>318</v>
      </c>
      <c r="G96" s="683">
        <v>25</v>
      </c>
      <c r="H96" s="657">
        <v>462645</v>
      </c>
      <c r="I96" s="658"/>
      <c r="J96" s="671">
        <v>18505.8</v>
      </c>
      <c r="K96" s="660">
        <v>1337435</v>
      </c>
      <c r="L96" s="660">
        <v>1337459</v>
      </c>
      <c r="M96" s="661"/>
      <c r="N96" s="392"/>
      <c r="O96" s="379"/>
      <c r="P96" s="394"/>
      <c r="Q96" s="391"/>
      <c r="R96" s="392"/>
      <c r="S96" s="379"/>
      <c r="T96" s="379"/>
      <c r="U96" s="379"/>
      <c r="V96" s="379"/>
      <c r="W96" s="379"/>
      <c r="X96" s="379"/>
      <c r="Y96" s="379"/>
      <c r="Z96" s="379"/>
    </row>
    <row r="97" spans="1:26" ht="20.5" hidden="1" customHeight="1" x14ac:dyDescent="0.35">
      <c r="A97" s="379"/>
      <c r="B97" s="653" t="s">
        <v>554</v>
      </c>
      <c r="C97" s="653" t="s">
        <v>1137</v>
      </c>
      <c r="D97" s="653" t="s">
        <v>1138</v>
      </c>
      <c r="E97" s="409" t="s">
        <v>934</v>
      </c>
      <c r="F97" s="680" t="s">
        <v>119</v>
      </c>
      <c r="G97" s="411">
        <v>25</v>
      </c>
      <c r="H97" s="657">
        <v>1003845.0000000001</v>
      </c>
      <c r="I97" s="658"/>
      <c r="J97" s="684">
        <v>40153.800000000003</v>
      </c>
      <c r="K97" s="660">
        <v>1337460</v>
      </c>
      <c r="L97" s="660">
        <v>1337484</v>
      </c>
      <c r="M97" s="661"/>
      <c r="N97" s="392"/>
      <c r="O97" s="379"/>
      <c r="P97" s="394"/>
      <c r="Q97" s="391"/>
      <c r="R97" s="392"/>
      <c r="S97" s="379"/>
      <c r="T97" s="379"/>
      <c r="U97" s="379"/>
      <c r="V97" s="379"/>
      <c r="W97" s="379"/>
      <c r="X97" s="379"/>
      <c r="Y97" s="379"/>
      <c r="Z97" s="379"/>
    </row>
    <row r="98" spans="1:26" ht="20.5" hidden="1" customHeight="1" x14ac:dyDescent="0.35">
      <c r="A98" s="379"/>
      <c r="B98" s="653" t="s">
        <v>554</v>
      </c>
      <c r="C98" s="653" t="s">
        <v>1139</v>
      </c>
      <c r="D98" s="653" t="s">
        <v>1140</v>
      </c>
      <c r="E98" s="409" t="s">
        <v>934</v>
      </c>
      <c r="F98" s="685" t="s">
        <v>231</v>
      </c>
      <c r="G98" s="411">
        <v>25</v>
      </c>
      <c r="H98" s="657">
        <v>502220</v>
      </c>
      <c r="I98" s="658"/>
      <c r="J98" s="665">
        <v>20088.8</v>
      </c>
      <c r="K98" s="660">
        <v>1337485</v>
      </c>
      <c r="L98" s="660">
        <v>1337509</v>
      </c>
      <c r="M98" s="661"/>
      <c r="N98" s="392"/>
      <c r="O98" s="379"/>
      <c r="P98" s="394"/>
      <c r="Q98" s="391"/>
      <c r="R98" s="392"/>
      <c r="S98" s="379"/>
      <c r="T98" s="379"/>
      <c r="U98" s="379"/>
      <c r="V98" s="379"/>
      <c r="W98" s="379"/>
      <c r="X98" s="379"/>
      <c r="Y98" s="379"/>
      <c r="Z98" s="379"/>
    </row>
    <row r="99" spans="1:26" ht="20.5" hidden="1" customHeight="1" x14ac:dyDescent="0.35">
      <c r="A99" s="379"/>
      <c r="B99" s="653" t="s">
        <v>554</v>
      </c>
      <c r="C99" s="653" t="s">
        <v>1141</v>
      </c>
      <c r="D99" s="653" t="s">
        <v>1142</v>
      </c>
      <c r="E99" s="409" t="s">
        <v>934</v>
      </c>
      <c r="F99" s="685" t="s">
        <v>231</v>
      </c>
      <c r="G99" s="411">
        <v>25</v>
      </c>
      <c r="H99" s="657">
        <v>502220</v>
      </c>
      <c r="I99" s="658"/>
      <c r="J99" s="665">
        <v>20088.8</v>
      </c>
      <c r="K99" s="660">
        <v>1337510</v>
      </c>
      <c r="L99" s="660">
        <v>1337534</v>
      </c>
      <c r="M99" s="661"/>
      <c r="N99" s="392"/>
      <c r="O99" s="379"/>
      <c r="P99" s="394"/>
      <c r="Q99" s="391"/>
      <c r="R99" s="392"/>
      <c r="S99" s="379"/>
      <c r="T99" s="379"/>
      <c r="U99" s="379"/>
      <c r="V99" s="379"/>
      <c r="W99" s="379"/>
      <c r="X99" s="379"/>
      <c r="Y99" s="379"/>
      <c r="Z99" s="379"/>
    </row>
    <row r="100" spans="1:26" ht="20.5" hidden="1" customHeight="1" x14ac:dyDescent="0.35">
      <c r="A100" s="379"/>
      <c r="B100" s="653" t="s">
        <v>554</v>
      </c>
      <c r="C100" s="653" t="s">
        <v>1143</v>
      </c>
      <c r="D100" s="653" t="s">
        <v>1144</v>
      </c>
      <c r="E100" s="409" t="s">
        <v>934</v>
      </c>
      <c r="F100" s="686" t="s">
        <v>26</v>
      </c>
      <c r="G100" s="411">
        <v>25</v>
      </c>
      <c r="H100" s="657">
        <v>193770</v>
      </c>
      <c r="I100" s="658"/>
      <c r="J100" s="665">
        <v>7750.8</v>
      </c>
      <c r="K100" s="660">
        <v>1337535</v>
      </c>
      <c r="L100" s="660">
        <v>1337559</v>
      </c>
      <c r="M100" s="661"/>
      <c r="N100" s="392"/>
      <c r="O100" s="379"/>
      <c r="P100" s="394"/>
      <c r="Q100" s="391"/>
      <c r="R100" s="392"/>
      <c r="S100" s="379"/>
      <c r="T100" s="379"/>
      <c r="U100" s="379"/>
      <c r="V100" s="379"/>
      <c r="W100" s="379"/>
      <c r="X100" s="379"/>
      <c r="Y100" s="379"/>
      <c r="Z100" s="379"/>
    </row>
    <row r="101" spans="1:26" ht="20.5" hidden="1" customHeight="1" x14ac:dyDescent="0.35">
      <c r="A101" s="379"/>
      <c r="B101" s="653" t="s">
        <v>554</v>
      </c>
      <c r="C101" s="653" t="s">
        <v>1145</v>
      </c>
      <c r="D101" s="653" t="s">
        <v>1146</v>
      </c>
      <c r="E101" s="409" t="s">
        <v>934</v>
      </c>
      <c r="F101" s="686" t="s">
        <v>119</v>
      </c>
      <c r="G101" s="411">
        <v>25</v>
      </c>
      <c r="H101" s="657">
        <v>1003845.0000000001</v>
      </c>
      <c r="I101" s="658"/>
      <c r="J101" s="684">
        <v>40153.800000000003</v>
      </c>
      <c r="K101" s="660">
        <v>1337560</v>
      </c>
      <c r="L101" s="660">
        <v>1337584</v>
      </c>
      <c r="M101" s="661"/>
      <c r="N101" s="392"/>
      <c r="O101" s="379"/>
      <c r="P101" s="394"/>
      <c r="Q101" s="391"/>
      <c r="R101" s="392"/>
      <c r="S101" s="379"/>
      <c r="T101" s="379"/>
      <c r="U101" s="379"/>
      <c r="V101" s="379"/>
      <c r="W101" s="379"/>
      <c r="X101" s="379"/>
      <c r="Y101" s="379"/>
      <c r="Z101" s="379"/>
    </row>
    <row r="102" spans="1:26" ht="20.5" hidden="1" customHeight="1" x14ac:dyDescent="0.35">
      <c r="A102" s="379"/>
      <c r="B102" s="653" t="s">
        <v>554</v>
      </c>
      <c r="C102" s="653" t="s">
        <v>1147</v>
      </c>
      <c r="D102" s="653" t="s">
        <v>1148</v>
      </c>
      <c r="E102" s="409" t="s">
        <v>934</v>
      </c>
      <c r="F102" s="686" t="s">
        <v>485</v>
      </c>
      <c r="G102" s="411">
        <v>25</v>
      </c>
      <c r="H102" s="657">
        <v>420020</v>
      </c>
      <c r="I102" s="658"/>
      <c r="J102" s="670">
        <v>16800.8</v>
      </c>
      <c r="K102" s="660">
        <v>1337585</v>
      </c>
      <c r="L102" s="660">
        <v>1337609</v>
      </c>
      <c r="M102" s="661"/>
      <c r="N102" s="392"/>
      <c r="O102" s="379"/>
      <c r="P102" s="394"/>
      <c r="Q102" s="391"/>
      <c r="R102" s="392"/>
      <c r="S102" s="379"/>
      <c r="T102" s="379"/>
      <c r="U102" s="379"/>
      <c r="V102" s="379"/>
      <c r="W102" s="379"/>
      <c r="X102" s="379"/>
      <c r="Y102" s="379"/>
      <c r="Z102" s="379"/>
    </row>
    <row r="103" spans="1:26" ht="20.5" hidden="1" customHeight="1" x14ac:dyDescent="0.35">
      <c r="A103" s="379"/>
      <c r="B103" s="653" t="s">
        <v>554</v>
      </c>
      <c r="C103" s="653" t="s">
        <v>1149</v>
      </c>
      <c r="D103" s="653" t="s">
        <v>1150</v>
      </c>
      <c r="E103" s="409" t="s">
        <v>934</v>
      </c>
      <c r="F103" s="686" t="s">
        <v>40</v>
      </c>
      <c r="G103" s="411">
        <v>25</v>
      </c>
      <c r="H103" s="657">
        <v>277270</v>
      </c>
      <c r="I103" s="658"/>
      <c r="J103" s="659">
        <v>11090.8</v>
      </c>
      <c r="K103" s="660">
        <v>1337610</v>
      </c>
      <c r="L103" s="660">
        <v>1337634</v>
      </c>
      <c r="M103" s="661"/>
      <c r="N103" s="392"/>
      <c r="O103" s="379"/>
      <c r="P103" s="394"/>
      <c r="Q103" s="391"/>
      <c r="R103" s="392"/>
      <c r="S103" s="379"/>
      <c r="T103" s="379"/>
      <c r="U103" s="379"/>
      <c r="V103" s="379"/>
      <c r="W103" s="379"/>
      <c r="X103" s="379"/>
      <c r="Y103" s="379"/>
      <c r="Z103" s="379"/>
    </row>
    <row r="104" spans="1:26" ht="20.5" hidden="1" customHeight="1" x14ac:dyDescent="0.35">
      <c r="A104" s="379"/>
      <c r="B104" s="653" t="s">
        <v>554</v>
      </c>
      <c r="C104" s="653" t="s">
        <v>1151</v>
      </c>
      <c r="D104" s="653" t="s">
        <v>1152</v>
      </c>
      <c r="E104" s="409" t="s">
        <v>934</v>
      </c>
      <c r="F104" s="686" t="s">
        <v>26</v>
      </c>
      <c r="G104" s="411">
        <v>25</v>
      </c>
      <c r="H104" s="657">
        <v>193770</v>
      </c>
      <c r="I104" s="658"/>
      <c r="J104" s="665">
        <v>7750.8</v>
      </c>
      <c r="K104" s="660">
        <v>1337635</v>
      </c>
      <c r="L104" s="660">
        <v>1337659</v>
      </c>
      <c r="M104" s="661"/>
      <c r="N104" s="392"/>
      <c r="O104" s="379"/>
      <c r="P104" s="394"/>
      <c r="Q104" s="391"/>
      <c r="R104" s="392"/>
      <c r="S104" s="379"/>
      <c r="T104" s="379"/>
      <c r="U104" s="379"/>
      <c r="V104" s="379"/>
      <c r="W104" s="379"/>
      <c r="X104" s="379"/>
      <c r="Y104" s="379"/>
      <c r="Z104" s="379"/>
    </row>
    <row r="105" spans="1:26" ht="20.5" hidden="1" customHeight="1" x14ac:dyDescent="0.35">
      <c r="A105" s="379"/>
      <c r="B105" s="653" t="s">
        <v>554</v>
      </c>
      <c r="C105" s="653" t="s">
        <v>1153</v>
      </c>
      <c r="D105" s="653" t="s">
        <v>1154</v>
      </c>
      <c r="E105" s="409" t="s">
        <v>934</v>
      </c>
      <c r="F105" s="686" t="s">
        <v>26</v>
      </c>
      <c r="G105" s="411">
        <v>25</v>
      </c>
      <c r="H105" s="657">
        <v>193770</v>
      </c>
      <c r="I105" s="658"/>
      <c r="J105" s="665">
        <v>7750.8</v>
      </c>
      <c r="K105" s="660">
        <v>1337660</v>
      </c>
      <c r="L105" s="660">
        <v>1337684</v>
      </c>
      <c r="M105" s="661"/>
      <c r="N105" s="392"/>
      <c r="O105" s="379"/>
      <c r="P105" s="394"/>
      <c r="Q105" s="391"/>
      <c r="R105" s="392"/>
      <c r="S105" s="379"/>
      <c r="T105" s="379"/>
      <c r="U105" s="379"/>
      <c r="V105" s="379"/>
      <c r="W105" s="379"/>
      <c r="X105" s="379"/>
      <c r="Y105" s="379"/>
      <c r="Z105" s="379"/>
    </row>
    <row r="106" spans="1:26" ht="20.5" hidden="1" customHeight="1" x14ac:dyDescent="0.35">
      <c r="A106" s="379"/>
      <c r="B106" s="653" t="s">
        <v>554</v>
      </c>
      <c r="C106" s="653" t="s">
        <v>1155</v>
      </c>
      <c r="D106" s="653" t="s">
        <v>1156</v>
      </c>
      <c r="E106" s="409" t="s">
        <v>934</v>
      </c>
      <c r="F106" s="686" t="s">
        <v>26</v>
      </c>
      <c r="G106" s="411">
        <v>25</v>
      </c>
      <c r="H106" s="657">
        <v>193770</v>
      </c>
      <c r="I106" s="658"/>
      <c r="J106" s="665">
        <v>7750.8</v>
      </c>
      <c r="K106" s="660">
        <v>1337685</v>
      </c>
      <c r="L106" s="660">
        <v>1337709</v>
      </c>
      <c r="M106" s="661"/>
      <c r="N106" s="392"/>
      <c r="O106" s="379"/>
      <c r="P106" s="394"/>
      <c r="Q106" s="391"/>
      <c r="R106" s="392"/>
      <c r="S106" s="379"/>
      <c r="T106" s="379"/>
      <c r="U106" s="379"/>
      <c r="V106" s="379"/>
      <c r="W106" s="379"/>
      <c r="X106" s="379"/>
      <c r="Y106" s="379"/>
      <c r="Z106" s="379"/>
    </row>
    <row r="107" spans="1:26" ht="20.5" hidden="1" customHeight="1" x14ac:dyDescent="0.35">
      <c r="A107" s="379"/>
      <c r="B107" s="653" t="s">
        <v>554</v>
      </c>
      <c r="C107" s="653" t="s">
        <v>1157</v>
      </c>
      <c r="D107" s="653" t="s">
        <v>1158</v>
      </c>
      <c r="E107" s="409" t="s">
        <v>934</v>
      </c>
      <c r="F107" s="686" t="s">
        <v>26</v>
      </c>
      <c r="G107" s="411">
        <v>25</v>
      </c>
      <c r="H107" s="657">
        <v>193770</v>
      </c>
      <c r="I107" s="658"/>
      <c r="J107" s="665">
        <v>7750.8</v>
      </c>
      <c r="K107" s="660">
        <v>1337710</v>
      </c>
      <c r="L107" s="660">
        <v>1337734</v>
      </c>
      <c r="M107" s="661"/>
      <c r="N107" s="392"/>
      <c r="O107" s="379"/>
      <c r="P107" s="394"/>
      <c r="Q107" s="391"/>
      <c r="R107" s="392"/>
      <c r="S107" s="379"/>
      <c r="T107" s="379"/>
      <c r="U107" s="379"/>
      <c r="V107" s="379"/>
      <c r="W107" s="379"/>
      <c r="X107" s="379"/>
      <c r="Y107" s="379"/>
      <c r="Z107" s="379"/>
    </row>
    <row r="108" spans="1:26" ht="20.5" hidden="1" customHeight="1" x14ac:dyDescent="0.35">
      <c r="A108" s="379"/>
      <c r="B108" s="653" t="s">
        <v>554</v>
      </c>
      <c r="C108" s="653" t="s">
        <v>1159</v>
      </c>
      <c r="D108" s="653" t="s">
        <v>1160</v>
      </c>
      <c r="E108" s="409" t="s">
        <v>934</v>
      </c>
      <c r="F108" s="686" t="s">
        <v>26</v>
      </c>
      <c r="G108" s="411">
        <v>25</v>
      </c>
      <c r="H108" s="657">
        <v>193770</v>
      </c>
      <c r="I108" s="658"/>
      <c r="J108" s="665">
        <v>7750.8</v>
      </c>
      <c r="K108" s="660">
        <v>1337735</v>
      </c>
      <c r="L108" s="660">
        <v>1337759</v>
      </c>
      <c r="M108" s="661"/>
      <c r="N108" s="392"/>
      <c r="O108" s="379"/>
      <c r="P108" s="394"/>
      <c r="Q108" s="391"/>
      <c r="R108" s="392"/>
      <c r="S108" s="379"/>
      <c r="T108" s="379"/>
      <c r="U108" s="379"/>
      <c r="V108" s="379"/>
      <c r="W108" s="379"/>
      <c r="X108" s="379"/>
      <c r="Y108" s="379"/>
      <c r="Z108" s="379"/>
    </row>
    <row r="109" spans="1:26" ht="20.5" hidden="1" customHeight="1" x14ac:dyDescent="0.35">
      <c r="A109" s="379"/>
      <c r="B109" s="653" t="s">
        <v>554</v>
      </c>
      <c r="C109" s="653" t="s">
        <v>1161</v>
      </c>
      <c r="D109" s="653" t="s">
        <v>1162</v>
      </c>
      <c r="E109" s="409" t="s">
        <v>934</v>
      </c>
      <c r="F109" s="687" t="s">
        <v>944</v>
      </c>
      <c r="G109" s="411">
        <v>25</v>
      </c>
      <c r="H109" s="657">
        <v>313445</v>
      </c>
      <c r="I109" s="658"/>
      <c r="J109" s="659">
        <v>11515.8</v>
      </c>
      <c r="K109" s="660">
        <v>1337760</v>
      </c>
      <c r="L109" s="660">
        <v>1337784</v>
      </c>
      <c r="M109" s="661"/>
      <c r="N109" s="392"/>
      <c r="O109" s="379"/>
      <c r="P109" s="394"/>
      <c r="Q109" s="391"/>
      <c r="R109" s="392"/>
      <c r="S109" s="379"/>
      <c r="T109" s="379"/>
      <c r="U109" s="379"/>
      <c r="V109" s="379"/>
      <c r="W109" s="379"/>
      <c r="X109" s="379"/>
      <c r="Y109" s="379"/>
      <c r="Z109" s="379"/>
    </row>
    <row r="110" spans="1:26" ht="20.5" hidden="1" customHeight="1" x14ac:dyDescent="0.35">
      <c r="A110" s="379"/>
      <c r="B110" s="653" t="s">
        <v>554</v>
      </c>
      <c r="C110" s="653" t="s">
        <v>1163</v>
      </c>
      <c r="D110" s="653" t="s">
        <v>1164</v>
      </c>
      <c r="E110" s="409" t="s">
        <v>934</v>
      </c>
      <c r="F110" s="687" t="s">
        <v>944</v>
      </c>
      <c r="G110" s="411">
        <v>25</v>
      </c>
      <c r="H110" s="657">
        <v>313445</v>
      </c>
      <c r="I110" s="658"/>
      <c r="J110" s="659">
        <v>11515.8</v>
      </c>
      <c r="K110" s="660">
        <v>1337785</v>
      </c>
      <c r="L110" s="660">
        <v>1337809</v>
      </c>
      <c r="M110" s="661"/>
      <c r="N110" s="392"/>
      <c r="O110" s="379"/>
      <c r="P110" s="394"/>
      <c r="Q110" s="391"/>
      <c r="R110" s="392"/>
      <c r="S110" s="379"/>
      <c r="T110" s="379"/>
      <c r="U110" s="379"/>
      <c r="V110" s="379"/>
      <c r="W110" s="379"/>
      <c r="X110" s="379"/>
      <c r="Y110" s="379"/>
      <c r="Z110" s="379"/>
    </row>
    <row r="111" spans="1:26" ht="20.5" hidden="1" customHeight="1" x14ac:dyDescent="0.35">
      <c r="A111" s="379"/>
      <c r="B111" s="653" t="s">
        <v>554</v>
      </c>
      <c r="C111" s="653" t="s">
        <v>1165</v>
      </c>
      <c r="D111" s="653" t="s">
        <v>1166</v>
      </c>
      <c r="E111" s="409" t="s">
        <v>934</v>
      </c>
      <c r="F111" s="687" t="s">
        <v>944</v>
      </c>
      <c r="G111" s="411">
        <v>25</v>
      </c>
      <c r="H111" s="657">
        <v>313445</v>
      </c>
      <c r="I111" s="658"/>
      <c r="J111" s="659">
        <v>11515.8</v>
      </c>
      <c r="K111" s="660">
        <v>1337810</v>
      </c>
      <c r="L111" s="660">
        <v>1337834</v>
      </c>
      <c r="M111" s="661"/>
      <c r="N111" s="392"/>
      <c r="O111" s="379"/>
      <c r="P111" s="394"/>
      <c r="Q111" s="391"/>
      <c r="R111" s="392"/>
      <c r="S111" s="379"/>
      <c r="T111" s="379"/>
      <c r="U111" s="379"/>
      <c r="V111" s="379"/>
      <c r="W111" s="379"/>
      <c r="X111" s="379"/>
      <c r="Y111" s="379"/>
      <c r="Z111" s="379"/>
    </row>
    <row r="112" spans="1:26" ht="20.5" hidden="1" customHeight="1" x14ac:dyDescent="0.35">
      <c r="A112" s="379"/>
      <c r="B112" s="653" t="s">
        <v>554</v>
      </c>
      <c r="C112" s="653" t="s">
        <v>1167</v>
      </c>
      <c r="D112" s="653" t="s">
        <v>1168</v>
      </c>
      <c r="E112" s="409" t="s">
        <v>934</v>
      </c>
      <c r="F112" s="687" t="s">
        <v>944</v>
      </c>
      <c r="G112" s="411">
        <v>25</v>
      </c>
      <c r="H112" s="657">
        <v>313445</v>
      </c>
      <c r="I112" s="658"/>
      <c r="J112" s="659">
        <v>11515.8</v>
      </c>
      <c r="K112" s="660">
        <v>1337835</v>
      </c>
      <c r="L112" s="660">
        <v>1337859</v>
      </c>
      <c r="M112" s="661"/>
      <c r="N112" s="392"/>
      <c r="O112" s="379"/>
      <c r="P112" s="394"/>
      <c r="Q112" s="391"/>
      <c r="R112" s="392"/>
      <c r="S112" s="379"/>
      <c r="T112" s="379"/>
      <c r="U112" s="379"/>
      <c r="V112" s="379"/>
      <c r="W112" s="379"/>
      <c r="X112" s="379"/>
      <c r="Y112" s="379"/>
      <c r="Z112" s="379"/>
    </row>
    <row r="113" spans="1:26" ht="20.5" hidden="1" customHeight="1" x14ac:dyDescent="0.35">
      <c r="A113" s="379"/>
      <c r="B113" s="653" t="s">
        <v>554</v>
      </c>
      <c r="C113" s="653" t="s">
        <v>1169</v>
      </c>
      <c r="D113" s="653" t="s">
        <v>1170</v>
      </c>
      <c r="E113" s="409" t="s">
        <v>934</v>
      </c>
      <c r="F113" s="687" t="s">
        <v>944</v>
      </c>
      <c r="G113" s="411">
        <v>25</v>
      </c>
      <c r="H113" s="657">
        <v>313445</v>
      </c>
      <c r="I113" s="658"/>
      <c r="J113" s="659">
        <v>11515.8</v>
      </c>
      <c r="K113" s="660">
        <v>1337860</v>
      </c>
      <c r="L113" s="660">
        <v>1337884</v>
      </c>
      <c r="M113" s="661"/>
      <c r="N113" s="392"/>
      <c r="O113" s="379"/>
      <c r="P113" s="394"/>
      <c r="Q113" s="391"/>
      <c r="R113" s="392"/>
      <c r="S113" s="379"/>
      <c r="T113" s="379"/>
      <c r="U113" s="379"/>
      <c r="V113" s="379"/>
      <c r="W113" s="379"/>
      <c r="X113" s="379"/>
      <c r="Y113" s="379"/>
      <c r="Z113" s="379"/>
    </row>
    <row r="114" spans="1:26" ht="20.5" hidden="1" customHeight="1" x14ac:dyDescent="0.35">
      <c r="A114" s="379"/>
      <c r="B114" s="653" t="s">
        <v>554</v>
      </c>
      <c r="C114" s="653" t="s">
        <v>1171</v>
      </c>
      <c r="D114" s="653" t="s">
        <v>1172</v>
      </c>
      <c r="E114" s="409" t="s">
        <v>934</v>
      </c>
      <c r="F114" s="687" t="s">
        <v>944</v>
      </c>
      <c r="G114" s="411">
        <v>25</v>
      </c>
      <c r="H114" s="657">
        <v>313445</v>
      </c>
      <c r="I114" s="658"/>
      <c r="J114" s="659">
        <v>11515.8</v>
      </c>
      <c r="K114" s="660">
        <v>1337885</v>
      </c>
      <c r="L114" s="660">
        <v>1337909</v>
      </c>
      <c r="M114" s="661"/>
      <c r="N114" s="392"/>
      <c r="O114" s="379"/>
      <c r="P114" s="394"/>
      <c r="Q114" s="391"/>
      <c r="R114" s="392"/>
      <c r="S114" s="379"/>
      <c r="T114" s="379"/>
      <c r="U114" s="379"/>
      <c r="V114" s="379"/>
      <c r="W114" s="379"/>
      <c r="X114" s="379"/>
      <c r="Y114" s="379"/>
      <c r="Z114" s="379"/>
    </row>
    <row r="115" spans="1:26" ht="20.5" hidden="1" customHeight="1" x14ac:dyDescent="0.35">
      <c r="A115" s="379"/>
      <c r="B115" s="653" t="s">
        <v>554</v>
      </c>
      <c r="C115" s="653" t="s">
        <v>1173</v>
      </c>
      <c r="D115" s="653" t="s">
        <v>1174</v>
      </c>
      <c r="E115" s="409" t="s">
        <v>934</v>
      </c>
      <c r="F115" s="687" t="s">
        <v>944</v>
      </c>
      <c r="G115" s="411">
        <v>25</v>
      </c>
      <c r="H115" s="657">
        <v>313445</v>
      </c>
      <c r="I115" s="658"/>
      <c r="J115" s="659">
        <v>11515.8</v>
      </c>
      <c r="K115" s="660">
        <v>1337910</v>
      </c>
      <c r="L115" s="660">
        <v>1337934</v>
      </c>
      <c r="M115" s="661"/>
      <c r="N115" s="392"/>
      <c r="O115" s="379"/>
      <c r="P115" s="394"/>
      <c r="Q115" s="391"/>
      <c r="R115" s="392"/>
      <c r="S115" s="379"/>
      <c r="T115" s="379"/>
      <c r="U115" s="379"/>
      <c r="V115" s="379"/>
      <c r="W115" s="379"/>
      <c r="X115" s="379"/>
      <c r="Y115" s="379"/>
      <c r="Z115" s="379"/>
    </row>
    <row r="116" spans="1:26" ht="20.5" hidden="1" customHeight="1" x14ac:dyDescent="0.35">
      <c r="A116" s="379"/>
      <c r="B116" s="653" t="s">
        <v>554</v>
      </c>
      <c r="C116" s="653" t="s">
        <v>1175</v>
      </c>
      <c r="D116" s="653" t="s">
        <v>1176</v>
      </c>
      <c r="E116" s="409" t="s">
        <v>934</v>
      </c>
      <c r="F116" s="687" t="s">
        <v>944</v>
      </c>
      <c r="G116" s="411">
        <v>25</v>
      </c>
      <c r="H116" s="657">
        <v>313445</v>
      </c>
      <c r="I116" s="658"/>
      <c r="J116" s="659">
        <v>11515.8</v>
      </c>
      <c r="K116" s="660">
        <v>1337935</v>
      </c>
      <c r="L116" s="660">
        <v>1337959</v>
      </c>
      <c r="M116" s="661"/>
      <c r="N116" s="392"/>
      <c r="O116" s="379"/>
      <c r="P116" s="394"/>
      <c r="Q116" s="391"/>
      <c r="R116" s="392"/>
      <c r="S116" s="379"/>
      <c r="T116" s="379"/>
      <c r="U116" s="379"/>
      <c r="V116" s="379"/>
      <c r="W116" s="379"/>
      <c r="X116" s="379"/>
      <c r="Y116" s="379"/>
      <c r="Z116" s="379"/>
    </row>
    <row r="117" spans="1:26" ht="20.5" hidden="1" customHeight="1" x14ac:dyDescent="0.35">
      <c r="A117" s="379"/>
      <c r="B117" s="653" t="s">
        <v>554</v>
      </c>
      <c r="C117" s="653" t="s">
        <v>1177</v>
      </c>
      <c r="D117" s="653" t="s">
        <v>1178</v>
      </c>
      <c r="E117" s="409" t="s">
        <v>934</v>
      </c>
      <c r="F117" s="687" t="s">
        <v>944</v>
      </c>
      <c r="G117" s="411">
        <v>25</v>
      </c>
      <c r="H117" s="657">
        <v>313445</v>
      </c>
      <c r="I117" s="658"/>
      <c r="J117" s="659">
        <v>11515.8</v>
      </c>
      <c r="K117" s="660">
        <v>1337960</v>
      </c>
      <c r="L117" s="660">
        <v>1337984</v>
      </c>
      <c r="M117" s="661"/>
      <c r="N117" s="392"/>
      <c r="O117" s="379"/>
      <c r="P117" s="394"/>
      <c r="Q117" s="391"/>
      <c r="R117" s="392"/>
      <c r="S117" s="379"/>
      <c r="T117" s="379"/>
      <c r="U117" s="379"/>
      <c r="V117" s="379"/>
      <c r="W117" s="379"/>
      <c r="X117" s="379"/>
      <c r="Y117" s="379"/>
      <c r="Z117" s="379"/>
    </row>
    <row r="118" spans="1:26" ht="20.5" hidden="1" customHeight="1" x14ac:dyDescent="0.35">
      <c r="A118" s="379"/>
      <c r="B118" s="653" t="s">
        <v>554</v>
      </c>
      <c r="C118" s="653" t="s">
        <v>1179</v>
      </c>
      <c r="D118" s="653" t="s">
        <v>1180</v>
      </c>
      <c r="E118" s="409" t="s">
        <v>934</v>
      </c>
      <c r="F118" s="687" t="s">
        <v>580</v>
      </c>
      <c r="G118" s="411">
        <v>25</v>
      </c>
      <c r="H118" s="657">
        <v>296770</v>
      </c>
      <c r="I118" s="658"/>
      <c r="J118" s="659">
        <v>11870.8</v>
      </c>
      <c r="K118" s="660">
        <v>1337985</v>
      </c>
      <c r="L118" s="660">
        <v>1338009</v>
      </c>
      <c r="M118" s="661"/>
      <c r="N118" s="392"/>
      <c r="O118" s="379"/>
      <c r="P118" s="394"/>
      <c r="Q118" s="391"/>
      <c r="R118" s="392"/>
      <c r="S118" s="379"/>
      <c r="T118" s="379"/>
      <c r="U118" s="379"/>
      <c r="V118" s="379"/>
      <c r="W118" s="379"/>
      <c r="X118" s="379"/>
      <c r="Y118" s="379"/>
      <c r="Z118" s="379"/>
    </row>
    <row r="119" spans="1:26" ht="20.5" hidden="1" customHeight="1" x14ac:dyDescent="0.35">
      <c r="A119" s="379"/>
      <c r="B119" s="653" t="s">
        <v>554</v>
      </c>
      <c r="C119" s="653" t="s">
        <v>1181</v>
      </c>
      <c r="D119" s="653" t="s">
        <v>1182</v>
      </c>
      <c r="E119" s="409" t="s">
        <v>934</v>
      </c>
      <c r="F119" s="687" t="s">
        <v>580</v>
      </c>
      <c r="G119" s="411">
        <v>25</v>
      </c>
      <c r="H119" s="657">
        <v>296770</v>
      </c>
      <c r="I119" s="658"/>
      <c r="J119" s="659">
        <v>11870.8</v>
      </c>
      <c r="K119" s="660">
        <v>1338010</v>
      </c>
      <c r="L119" s="660">
        <v>1338034</v>
      </c>
      <c r="M119" s="661"/>
      <c r="N119" s="392"/>
      <c r="O119" s="379"/>
      <c r="P119" s="394"/>
      <c r="Q119" s="391"/>
      <c r="R119" s="392"/>
      <c r="S119" s="379"/>
      <c r="T119" s="379"/>
      <c r="U119" s="379"/>
      <c r="V119" s="379"/>
      <c r="W119" s="379"/>
      <c r="X119" s="379"/>
      <c r="Y119" s="379"/>
      <c r="Z119" s="379"/>
    </row>
    <row r="120" spans="1:26" ht="20.5" hidden="1" customHeight="1" x14ac:dyDescent="0.35">
      <c r="A120" s="379"/>
      <c r="B120" s="653" t="s">
        <v>554</v>
      </c>
      <c r="C120" s="653" t="s">
        <v>1183</v>
      </c>
      <c r="D120" s="653" t="s">
        <v>1184</v>
      </c>
      <c r="E120" s="409" t="s">
        <v>934</v>
      </c>
      <c r="F120" s="687" t="s">
        <v>580</v>
      </c>
      <c r="G120" s="411">
        <v>25</v>
      </c>
      <c r="H120" s="657">
        <v>296770</v>
      </c>
      <c r="I120" s="658"/>
      <c r="J120" s="659">
        <v>11870.8</v>
      </c>
      <c r="K120" s="660">
        <v>1338035</v>
      </c>
      <c r="L120" s="660">
        <v>1338059</v>
      </c>
      <c r="M120" s="661"/>
      <c r="N120" s="392"/>
      <c r="O120" s="379"/>
      <c r="P120" s="394"/>
      <c r="Q120" s="391"/>
      <c r="R120" s="392"/>
      <c r="S120" s="379"/>
      <c r="T120" s="379"/>
      <c r="U120" s="379"/>
      <c r="V120" s="379"/>
      <c r="W120" s="379"/>
      <c r="X120" s="379"/>
      <c r="Y120" s="379"/>
      <c r="Z120" s="379"/>
    </row>
    <row r="121" spans="1:26" ht="23.15" hidden="1" customHeight="1" x14ac:dyDescent="0.35">
      <c r="A121" s="379"/>
      <c r="B121" s="653" t="s">
        <v>554</v>
      </c>
      <c r="C121" s="653" t="s">
        <v>1185</v>
      </c>
      <c r="D121" s="653" t="s">
        <v>1186</v>
      </c>
      <c r="E121" s="409" t="s">
        <v>934</v>
      </c>
      <c r="F121" s="677" t="s">
        <v>41</v>
      </c>
      <c r="G121" s="411">
        <v>25</v>
      </c>
      <c r="H121" s="657">
        <v>389195</v>
      </c>
      <c r="I121" s="658"/>
      <c r="J121" s="659">
        <v>15567.8</v>
      </c>
      <c r="K121" s="660">
        <v>1338060</v>
      </c>
      <c r="L121" s="660">
        <v>1338084</v>
      </c>
      <c r="M121" s="661"/>
      <c r="N121" s="392"/>
      <c r="O121" s="379"/>
      <c r="P121" s="394"/>
      <c r="Q121" s="391"/>
      <c r="R121" s="392"/>
      <c r="S121" s="379"/>
      <c r="T121" s="379"/>
      <c r="U121" s="379"/>
      <c r="V121" s="379"/>
      <c r="W121" s="379"/>
      <c r="X121" s="379"/>
      <c r="Y121" s="379"/>
      <c r="Z121" s="379"/>
    </row>
    <row r="122" spans="1:26" ht="22" hidden="1" customHeight="1" x14ac:dyDescent="0.35">
      <c r="A122" s="379"/>
      <c r="B122" s="653" t="s">
        <v>554</v>
      </c>
      <c r="C122" s="653" t="s">
        <v>1187</v>
      </c>
      <c r="D122" s="653" t="s">
        <v>1188</v>
      </c>
      <c r="E122" s="409" t="s">
        <v>934</v>
      </c>
      <c r="F122" s="677" t="s">
        <v>41</v>
      </c>
      <c r="G122" s="411">
        <v>25</v>
      </c>
      <c r="H122" s="657">
        <v>389195</v>
      </c>
      <c r="I122" s="658"/>
      <c r="J122" s="659">
        <v>15567.8</v>
      </c>
      <c r="K122" s="660">
        <v>1338085</v>
      </c>
      <c r="L122" s="660">
        <v>1338109</v>
      </c>
      <c r="M122" s="661"/>
      <c r="N122" s="392"/>
      <c r="O122" s="379"/>
      <c r="P122" s="394"/>
      <c r="Q122" s="391"/>
      <c r="R122" s="392"/>
      <c r="S122" s="379"/>
      <c r="T122" s="379"/>
      <c r="U122" s="379"/>
      <c r="V122" s="379"/>
      <c r="W122" s="379"/>
      <c r="X122" s="379"/>
      <c r="Y122" s="379"/>
      <c r="Z122" s="379"/>
    </row>
    <row r="123" spans="1:26" ht="23.5" hidden="1" customHeight="1" x14ac:dyDescent="0.35">
      <c r="A123" s="379"/>
      <c r="B123" s="653" t="s">
        <v>554</v>
      </c>
      <c r="C123" s="653" t="s">
        <v>1189</v>
      </c>
      <c r="D123" s="653" t="s">
        <v>1190</v>
      </c>
      <c r="E123" s="409" t="s">
        <v>934</v>
      </c>
      <c r="F123" s="677" t="s">
        <v>41</v>
      </c>
      <c r="G123" s="411">
        <v>25</v>
      </c>
      <c r="H123" s="657">
        <v>389195</v>
      </c>
      <c r="I123" s="658"/>
      <c r="J123" s="659">
        <v>15567.8</v>
      </c>
      <c r="K123" s="660">
        <v>1338110</v>
      </c>
      <c r="L123" s="660">
        <v>1338134</v>
      </c>
      <c r="M123" s="661"/>
      <c r="N123" s="392"/>
      <c r="O123" s="379"/>
      <c r="P123" s="394"/>
      <c r="Q123" s="391"/>
      <c r="R123" s="392"/>
      <c r="S123" s="379"/>
      <c r="T123" s="379"/>
      <c r="U123" s="379"/>
      <c r="V123" s="379"/>
      <c r="W123" s="379"/>
      <c r="X123" s="379"/>
      <c r="Y123" s="379"/>
      <c r="Z123" s="379"/>
    </row>
    <row r="124" spans="1:26" ht="20.5" hidden="1" customHeight="1" x14ac:dyDescent="0.35">
      <c r="A124" s="379"/>
      <c r="B124" s="653" t="s">
        <v>554</v>
      </c>
      <c r="C124" s="653" t="s">
        <v>1191</v>
      </c>
      <c r="D124" s="653" t="s">
        <v>1192</v>
      </c>
      <c r="E124" s="409" t="s">
        <v>934</v>
      </c>
      <c r="F124" s="686" t="s">
        <v>375</v>
      </c>
      <c r="G124" s="411">
        <v>25</v>
      </c>
      <c r="H124" s="657">
        <v>359020</v>
      </c>
      <c r="I124" s="658"/>
      <c r="J124" s="659">
        <v>14360.8</v>
      </c>
      <c r="K124" s="660">
        <v>1338135</v>
      </c>
      <c r="L124" s="660">
        <v>1338159</v>
      </c>
      <c r="M124" s="661"/>
      <c r="N124" s="392"/>
      <c r="O124" s="379"/>
      <c r="P124" s="394"/>
      <c r="Q124" s="391"/>
      <c r="R124" s="392"/>
      <c r="S124" s="379"/>
      <c r="T124" s="379"/>
      <c r="U124" s="379"/>
      <c r="V124" s="379"/>
      <c r="W124" s="379"/>
      <c r="X124" s="379"/>
      <c r="Y124" s="379"/>
      <c r="Z124" s="379"/>
    </row>
    <row r="125" spans="1:26" ht="20.5" hidden="1" customHeight="1" x14ac:dyDescent="0.35">
      <c r="A125" s="379"/>
      <c r="B125" s="653" t="s">
        <v>554</v>
      </c>
      <c r="C125" s="653" t="s">
        <v>1193</v>
      </c>
      <c r="D125" s="653" t="s">
        <v>1194</v>
      </c>
      <c r="E125" s="409" t="s">
        <v>934</v>
      </c>
      <c r="F125" s="686" t="s">
        <v>375</v>
      </c>
      <c r="G125" s="411">
        <v>25</v>
      </c>
      <c r="H125" s="657">
        <v>359020</v>
      </c>
      <c r="I125" s="658"/>
      <c r="J125" s="659">
        <v>14360.8</v>
      </c>
      <c r="K125" s="660">
        <v>1338160</v>
      </c>
      <c r="L125" s="660">
        <v>1338184</v>
      </c>
      <c r="M125" s="661"/>
      <c r="N125" s="392"/>
      <c r="O125" s="379"/>
      <c r="P125" s="394"/>
      <c r="Q125" s="391"/>
      <c r="R125" s="392"/>
      <c r="S125" s="379"/>
      <c r="T125" s="379"/>
      <c r="U125" s="379"/>
      <c r="V125" s="379"/>
      <c r="W125" s="379"/>
      <c r="X125" s="379"/>
      <c r="Y125" s="379"/>
      <c r="Z125" s="379"/>
    </row>
    <row r="126" spans="1:26" ht="20.5" hidden="1" customHeight="1" x14ac:dyDescent="0.35">
      <c r="A126" s="379"/>
      <c r="B126" s="653" t="s">
        <v>554</v>
      </c>
      <c r="C126" s="653" t="s">
        <v>1195</v>
      </c>
      <c r="D126" s="653" t="s">
        <v>1196</v>
      </c>
      <c r="E126" s="409" t="s">
        <v>934</v>
      </c>
      <c r="F126" s="686" t="s">
        <v>376</v>
      </c>
      <c r="G126" s="411">
        <v>25</v>
      </c>
      <c r="H126" s="657">
        <v>345020</v>
      </c>
      <c r="I126" s="658"/>
      <c r="J126" s="670">
        <v>13800.8</v>
      </c>
      <c r="K126" s="660">
        <v>1338185</v>
      </c>
      <c r="L126" s="660">
        <v>1338209</v>
      </c>
      <c r="M126" s="661"/>
      <c r="N126" s="392"/>
      <c r="O126" s="379"/>
      <c r="P126" s="394"/>
      <c r="Q126" s="391"/>
      <c r="R126" s="392"/>
      <c r="S126" s="379"/>
      <c r="T126" s="379"/>
      <c r="U126" s="379"/>
      <c r="V126" s="379"/>
      <c r="W126" s="379"/>
      <c r="X126" s="379"/>
      <c r="Y126" s="379"/>
      <c r="Z126" s="379"/>
    </row>
    <row r="127" spans="1:26" ht="20.5" hidden="1" customHeight="1" x14ac:dyDescent="0.35">
      <c r="A127" s="379"/>
      <c r="B127" s="653" t="s">
        <v>554</v>
      </c>
      <c r="C127" s="653" t="s">
        <v>1197</v>
      </c>
      <c r="D127" s="653" t="s">
        <v>1198</v>
      </c>
      <c r="E127" s="409" t="s">
        <v>934</v>
      </c>
      <c r="F127" s="686" t="s">
        <v>376</v>
      </c>
      <c r="G127" s="411">
        <v>25</v>
      </c>
      <c r="H127" s="657">
        <v>345020</v>
      </c>
      <c r="I127" s="658"/>
      <c r="J127" s="670">
        <v>13800.8</v>
      </c>
      <c r="K127" s="660">
        <v>1338210</v>
      </c>
      <c r="L127" s="660">
        <v>1338234</v>
      </c>
      <c r="M127" s="661"/>
      <c r="N127" s="392"/>
      <c r="O127" s="379"/>
      <c r="P127" s="394"/>
      <c r="Q127" s="391"/>
      <c r="R127" s="392"/>
      <c r="S127" s="379"/>
      <c r="T127" s="379"/>
      <c r="U127" s="379"/>
      <c r="V127" s="379"/>
      <c r="W127" s="379"/>
      <c r="X127" s="379"/>
      <c r="Y127" s="379"/>
      <c r="Z127" s="379"/>
    </row>
    <row r="128" spans="1:26" ht="20.5" hidden="1" customHeight="1" x14ac:dyDescent="0.35">
      <c r="A128" s="379"/>
      <c r="B128" s="653" t="s">
        <v>554</v>
      </c>
      <c r="C128" s="653" t="s">
        <v>1199</v>
      </c>
      <c r="D128" s="653" t="s">
        <v>1200</v>
      </c>
      <c r="E128" s="409" t="s">
        <v>934</v>
      </c>
      <c r="F128" s="686" t="s">
        <v>408</v>
      </c>
      <c r="G128" s="411">
        <v>25</v>
      </c>
      <c r="H128" s="657">
        <v>457895</v>
      </c>
      <c r="I128" s="658"/>
      <c r="J128" s="659">
        <v>18315.8</v>
      </c>
      <c r="K128" s="660">
        <v>1338235</v>
      </c>
      <c r="L128" s="660">
        <v>1338259</v>
      </c>
      <c r="M128" s="661"/>
      <c r="N128" s="392"/>
      <c r="O128" s="379"/>
      <c r="P128" s="394"/>
      <c r="Q128" s="391"/>
      <c r="R128" s="392"/>
      <c r="S128" s="379"/>
      <c r="T128" s="379"/>
      <c r="U128" s="379"/>
      <c r="V128" s="379"/>
      <c r="W128" s="379"/>
      <c r="X128" s="379"/>
      <c r="Y128" s="379"/>
      <c r="Z128" s="379"/>
    </row>
    <row r="129" spans="1:26" ht="20.5" hidden="1" customHeight="1" x14ac:dyDescent="0.35">
      <c r="A129" s="379"/>
      <c r="B129" s="653" t="s">
        <v>554</v>
      </c>
      <c r="C129" s="653" t="s">
        <v>1201</v>
      </c>
      <c r="D129" s="653" t="s">
        <v>1202</v>
      </c>
      <c r="E129" s="409" t="s">
        <v>934</v>
      </c>
      <c r="F129" s="686" t="s">
        <v>409</v>
      </c>
      <c r="G129" s="411">
        <v>25</v>
      </c>
      <c r="H129" s="657">
        <v>467895</v>
      </c>
      <c r="I129" s="658"/>
      <c r="J129" s="659">
        <v>18715.8</v>
      </c>
      <c r="K129" s="660">
        <v>1338260</v>
      </c>
      <c r="L129" s="660">
        <v>1338284</v>
      </c>
      <c r="M129" s="661"/>
      <c r="N129" s="392"/>
      <c r="O129" s="379"/>
      <c r="P129" s="394"/>
      <c r="Q129" s="391"/>
      <c r="R129" s="392"/>
      <c r="S129" s="379"/>
      <c r="T129" s="379"/>
      <c r="U129" s="379"/>
      <c r="V129" s="379"/>
      <c r="W129" s="379"/>
      <c r="X129" s="379"/>
      <c r="Y129" s="379"/>
      <c r="Z129" s="379"/>
    </row>
    <row r="130" spans="1:26" ht="20.5" hidden="1" customHeight="1" x14ac:dyDescent="0.35">
      <c r="A130" s="379"/>
      <c r="B130" s="653" t="s">
        <v>554</v>
      </c>
      <c r="C130" s="653" t="s">
        <v>1203</v>
      </c>
      <c r="D130" s="653" t="s">
        <v>1204</v>
      </c>
      <c r="E130" s="409" t="s">
        <v>934</v>
      </c>
      <c r="F130" s="686" t="s">
        <v>489</v>
      </c>
      <c r="G130" s="411">
        <v>25</v>
      </c>
      <c r="H130" s="657">
        <v>309645</v>
      </c>
      <c r="I130" s="658"/>
      <c r="J130" s="671">
        <v>12385.8</v>
      </c>
      <c r="K130" s="660">
        <v>1338285</v>
      </c>
      <c r="L130" s="660">
        <v>1338309</v>
      </c>
      <c r="M130" s="661"/>
      <c r="N130" s="392"/>
      <c r="O130" s="379"/>
      <c r="P130" s="394"/>
      <c r="Q130" s="391"/>
      <c r="R130" s="392"/>
      <c r="S130" s="379"/>
      <c r="T130" s="379"/>
      <c r="U130" s="379"/>
      <c r="V130" s="379"/>
      <c r="W130" s="379"/>
      <c r="X130" s="379"/>
      <c r="Y130" s="379"/>
      <c r="Z130" s="379"/>
    </row>
    <row r="131" spans="1:26" ht="20.5" hidden="1" customHeight="1" x14ac:dyDescent="0.35">
      <c r="A131" s="379"/>
      <c r="B131" s="653" t="s">
        <v>554</v>
      </c>
      <c r="C131" s="653" t="s">
        <v>1205</v>
      </c>
      <c r="D131" s="653" t="s">
        <v>1206</v>
      </c>
      <c r="E131" s="409" t="s">
        <v>934</v>
      </c>
      <c r="F131" s="686" t="s">
        <v>489</v>
      </c>
      <c r="G131" s="411">
        <v>25</v>
      </c>
      <c r="H131" s="657">
        <v>309645</v>
      </c>
      <c r="I131" s="658"/>
      <c r="J131" s="671">
        <v>12385.8</v>
      </c>
      <c r="K131" s="660">
        <v>1338310</v>
      </c>
      <c r="L131" s="660">
        <v>1338334</v>
      </c>
      <c r="M131" s="661"/>
      <c r="N131" s="392"/>
      <c r="O131" s="379"/>
      <c r="P131" s="394"/>
      <c r="Q131" s="391"/>
      <c r="R131" s="392"/>
      <c r="S131" s="379"/>
      <c r="T131" s="379"/>
      <c r="U131" s="379"/>
      <c r="V131" s="379"/>
      <c r="W131" s="379"/>
      <c r="X131" s="379"/>
      <c r="Y131" s="379"/>
      <c r="Z131" s="379"/>
    </row>
    <row r="132" spans="1:26" ht="20.5" hidden="1" customHeight="1" x14ac:dyDescent="0.35">
      <c r="A132" s="379"/>
      <c r="B132" s="653" t="s">
        <v>554</v>
      </c>
      <c r="C132" s="653" t="s">
        <v>1207</v>
      </c>
      <c r="D132" s="653" t="s">
        <v>1208</v>
      </c>
      <c r="E132" s="409" t="s">
        <v>934</v>
      </c>
      <c r="F132" s="686" t="s">
        <v>44</v>
      </c>
      <c r="G132" s="411">
        <v>25</v>
      </c>
      <c r="H132" s="657">
        <v>390520</v>
      </c>
      <c r="I132" s="658"/>
      <c r="J132" s="671">
        <v>15620.8</v>
      </c>
      <c r="K132" s="660">
        <v>1338335</v>
      </c>
      <c r="L132" s="660">
        <v>1338359</v>
      </c>
      <c r="M132" s="661"/>
      <c r="N132" s="392"/>
      <c r="O132" s="379"/>
      <c r="P132" s="394"/>
      <c r="Q132" s="391"/>
      <c r="R132" s="392"/>
      <c r="S132" s="379"/>
      <c r="T132" s="379"/>
      <c r="U132" s="379"/>
      <c r="V132" s="379"/>
      <c r="W132" s="379"/>
      <c r="X132" s="379"/>
      <c r="Y132" s="379"/>
      <c r="Z132" s="379"/>
    </row>
    <row r="133" spans="1:26" ht="20.5" hidden="1" customHeight="1" x14ac:dyDescent="0.35">
      <c r="A133" s="379"/>
      <c r="B133" s="653" t="s">
        <v>554</v>
      </c>
      <c r="C133" s="653" t="s">
        <v>1209</v>
      </c>
      <c r="D133" s="653" t="s">
        <v>1210</v>
      </c>
      <c r="E133" s="409" t="s">
        <v>934</v>
      </c>
      <c r="F133" s="686" t="s">
        <v>44</v>
      </c>
      <c r="G133" s="411">
        <v>25</v>
      </c>
      <c r="H133" s="657">
        <v>390520</v>
      </c>
      <c r="I133" s="658"/>
      <c r="J133" s="671">
        <v>15620.8</v>
      </c>
      <c r="K133" s="660">
        <v>1338360</v>
      </c>
      <c r="L133" s="660">
        <v>1338384</v>
      </c>
      <c r="M133" s="661"/>
      <c r="N133" s="392"/>
      <c r="O133" s="379"/>
      <c r="P133" s="394"/>
      <c r="Q133" s="391"/>
      <c r="R133" s="392"/>
      <c r="S133" s="379"/>
      <c r="T133" s="379"/>
      <c r="U133" s="379"/>
      <c r="V133" s="379"/>
      <c r="W133" s="379"/>
      <c r="X133" s="379"/>
      <c r="Y133" s="379"/>
      <c r="Z133" s="379"/>
    </row>
    <row r="134" spans="1:26" ht="20.5" hidden="1" customHeight="1" x14ac:dyDescent="0.35">
      <c r="A134" s="379"/>
      <c r="B134" s="653" t="s">
        <v>554</v>
      </c>
      <c r="C134" s="653" t="s">
        <v>1211</v>
      </c>
      <c r="D134" s="653" t="s">
        <v>1212</v>
      </c>
      <c r="E134" s="409" t="s">
        <v>934</v>
      </c>
      <c r="F134" s="686" t="s">
        <v>228</v>
      </c>
      <c r="G134" s="411">
        <v>25</v>
      </c>
      <c r="H134" s="657">
        <v>231344.99999999997</v>
      </c>
      <c r="I134" s="658"/>
      <c r="J134" s="665">
        <v>9253.7999999999993</v>
      </c>
      <c r="K134" s="660">
        <v>1338385</v>
      </c>
      <c r="L134" s="660">
        <v>1338409</v>
      </c>
      <c r="M134" s="661"/>
      <c r="N134" s="392"/>
      <c r="O134" s="379"/>
      <c r="P134" s="394"/>
      <c r="Q134" s="391"/>
      <c r="R134" s="392"/>
      <c r="S134" s="379"/>
      <c r="T134" s="379"/>
      <c r="U134" s="379"/>
      <c r="V134" s="379"/>
      <c r="W134" s="379"/>
      <c r="X134" s="379"/>
      <c r="Y134" s="379"/>
      <c r="Z134" s="379"/>
    </row>
    <row r="135" spans="1:26" ht="20.5" hidden="1" customHeight="1" x14ac:dyDescent="0.35">
      <c r="A135" s="379"/>
      <c r="B135" s="653" t="s">
        <v>554</v>
      </c>
      <c r="C135" s="653" t="s">
        <v>1213</v>
      </c>
      <c r="D135" s="653" t="s">
        <v>1214</v>
      </c>
      <c r="E135" s="409" t="s">
        <v>934</v>
      </c>
      <c r="F135" s="686" t="s">
        <v>410</v>
      </c>
      <c r="G135" s="411">
        <v>25</v>
      </c>
      <c r="H135" s="657">
        <v>544270</v>
      </c>
      <c r="I135" s="658"/>
      <c r="J135" s="665">
        <v>21770.799999999999</v>
      </c>
      <c r="K135" s="660">
        <v>1338410</v>
      </c>
      <c r="L135" s="660">
        <v>1338434</v>
      </c>
      <c r="M135" s="661"/>
      <c r="N135" s="392"/>
      <c r="O135" s="379"/>
      <c r="P135" s="394"/>
      <c r="Q135" s="391"/>
      <c r="R135" s="392"/>
      <c r="S135" s="379"/>
      <c r="T135" s="379"/>
      <c r="U135" s="379"/>
      <c r="V135" s="379"/>
      <c r="W135" s="379"/>
      <c r="X135" s="379"/>
      <c r="Y135" s="379"/>
      <c r="Z135" s="379"/>
    </row>
    <row r="136" spans="1:26" ht="20.5" hidden="1" customHeight="1" x14ac:dyDescent="0.35">
      <c r="A136" s="379"/>
      <c r="B136" s="653" t="s">
        <v>554</v>
      </c>
      <c r="C136" s="653" t="s">
        <v>1215</v>
      </c>
      <c r="D136" s="653" t="s">
        <v>1216</v>
      </c>
      <c r="E136" s="409" t="s">
        <v>934</v>
      </c>
      <c r="F136" s="686" t="s">
        <v>116</v>
      </c>
      <c r="G136" s="411">
        <v>25</v>
      </c>
      <c r="H136" s="657">
        <v>631420</v>
      </c>
      <c r="I136" s="658"/>
      <c r="J136" s="659">
        <v>25256.799999999999</v>
      </c>
      <c r="K136" s="660">
        <v>1338435</v>
      </c>
      <c r="L136" s="660">
        <v>1338459</v>
      </c>
      <c r="M136" s="661"/>
      <c r="N136" s="392"/>
      <c r="O136" s="379"/>
      <c r="P136" s="394"/>
      <c r="Q136" s="391"/>
      <c r="R136" s="392"/>
      <c r="S136" s="379"/>
      <c r="T136" s="379"/>
      <c r="U136" s="379"/>
      <c r="V136" s="379"/>
      <c r="W136" s="379"/>
      <c r="X136" s="379"/>
      <c r="Y136" s="379"/>
      <c r="Z136" s="379"/>
    </row>
    <row r="137" spans="1:26" ht="20.5" hidden="1" customHeight="1" x14ac:dyDescent="0.35">
      <c r="A137" s="379"/>
      <c r="B137" s="653" t="s">
        <v>554</v>
      </c>
      <c r="C137" s="653" t="s">
        <v>1217</v>
      </c>
      <c r="D137" s="653" t="s">
        <v>1218</v>
      </c>
      <c r="E137" s="409" t="s">
        <v>934</v>
      </c>
      <c r="F137" s="686" t="s">
        <v>116</v>
      </c>
      <c r="G137" s="411">
        <v>25</v>
      </c>
      <c r="H137" s="657">
        <v>631420</v>
      </c>
      <c r="I137" s="658"/>
      <c r="J137" s="659">
        <v>25256.799999999999</v>
      </c>
      <c r="K137" s="660">
        <v>1338460</v>
      </c>
      <c r="L137" s="660">
        <v>1338484</v>
      </c>
      <c r="M137" s="661"/>
      <c r="N137" s="392"/>
      <c r="O137" s="379"/>
      <c r="P137" s="394"/>
      <c r="Q137" s="391"/>
      <c r="R137" s="392"/>
      <c r="S137" s="379"/>
      <c r="T137" s="379"/>
      <c r="U137" s="379"/>
      <c r="V137" s="379"/>
      <c r="W137" s="379"/>
      <c r="X137" s="379"/>
      <c r="Y137" s="379"/>
      <c r="Z137" s="379"/>
    </row>
    <row r="138" spans="1:26" ht="20.5" hidden="1" customHeight="1" x14ac:dyDescent="0.35">
      <c r="A138" s="379"/>
      <c r="B138" s="653" t="s">
        <v>554</v>
      </c>
      <c r="C138" s="653" t="s">
        <v>1219</v>
      </c>
      <c r="D138" s="653" t="s">
        <v>1220</v>
      </c>
      <c r="E138" s="409" t="s">
        <v>934</v>
      </c>
      <c r="F138" s="686" t="s">
        <v>116</v>
      </c>
      <c r="G138" s="411">
        <v>25</v>
      </c>
      <c r="H138" s="657">
        <v>631420</v>
      </c>
      <c r="I138" s="658"/>
      <c r="J138" s="659">
        <v>25256.799999999999</v>
      </c>
      <c r="K138" s="660">
        <v>1338485</v>
      </c>
      <c r="L138" s="660">
        <v>1338509</v>
      </c>
      <c r="M138" s="661"/>
      <c r="N138" s="392"/>
      <c r="O138" s="379"/>
      <c r="P138" s="394"/>
      <c r="Q138" s="391"/>
      <c r="R138" s="392"/>
      <c r="S138" s="379"/>
      <c r="T138" s="379"/>
      <c r="U138" s="379"/>
      <c r="V138" s="379"/>
      <c r="W138" s="379"/>
      <c r="X138" s="379"/>
      <c r="Y138" s="379"/>
      <c r="Z138" s="379"/>
    </row>
    <row r="139" spans="1:26" ht="20.5" hidden="1" customHeight="1" x14ac:dyDescent="0.35">
      <c r="A139" s="379"/>
      <c r="B139" s="653" t="s">
        <v>554</v>
      </c>
      <c r="C139" s="653" t="s">
        <v>1221</v>
      </c>
      <c r="D139" s="653" t="s">
        <v>1222</v>
      </c>
      <c r="E139" s="409" t="s">
        <v>934</v>
      </c>
      <c r="F139" s="686" t="s">
        <v>116</v>
      </c>
      <c r="G139" s="411">
        <v>25</v>
      </c>
      <c r="H139" s="657">
        <v>631420</v>
      </c>
      <c r="I139" s="658"/>
      <c r="J139" s="659">
        <v>25256.799999999999</v>
      </c>
      <c r="K139" s="660">
        <v>1338510</v>
      </c>
      <c r="L139" s="660">
        <v>1338534</v>
      </c>
      <c r="M139" s="661"/>
      <c r="N139" s="392"/>
      <c r="O139" s="379"/>
      <c r="P139" s="394"/>
      <c r="Q139" s="391"/>
      <c r="R139" s="392"/>
      <c r="S139" s="379"/>
      <c r="T139" s="379"/>
      <c r="U139" s="379"/>
      <c r="V139" s="379"/>
      <c r="W139" s="379"/>
      <c r="X139" s="379"/>
      <c r="Y139" s="379"/>
      <c r="Z139" s="379"/>
    </row>
    <row r="140" spans="1:26" ht="20.5" hidden="1" customHeight="1" x14ac:dyDescent="0.35">
      <c r="A140" s="379"/>
      <c r="B140" s="653" t="s">
        <v>554</v>
      </c>
      <c r="C140" s="653" t="s">
        <v>1223</v>
      </c>
      <c r="D140" s="653" t="s">
        <v>1224</v>
      </c>
      <c r="E140" s="409" t="s">
        <v>934</v>
      </c>
      <c r="F140" s="686" t="s">
        <v>116</v>
      </c>
      <c r="G140" s="411">
        <v>25</v>
      </c>
      <c r="H140" s="657">
        <v>631420</v>
      </c>
      <c r="I140" s="658"/>
      <c r="J140" s="659">
        <v>25256.799999999999</v>
      </c>
      <c r="K140" s="660">
        <v>1338535</v>
      </c>
      <c r="L140" s="660">
        <v>1338559</v>
      </c>
      <c r="M140" s="661"/>
      <c r="N140" s="392"/>
      <c r="O140" s="379"/>
      <c r="P140" s="394"/>
      <c r="Q140" s="391"/>
      <c r="R140" s="392"/>
      <c r="S140" s="379"/>
      <c r="T140" s="379"/>
      <c r="U140" s="379"/>
      <c r="V140" s="379"/>
      <c r="W140" s="379"/>
      <c r="X140" s="379"/>
      <c r="Y140" s="379"/>
      <c r="Z140" s="379"/>
    </row>
    <row r="141" spans="1:26" ht="20.5" hidden="1" customHeight="1" x14ac:dyDescent="0.35">
      <c r="A141" s="379"/>
      <c r="B141" s="653" t="s">
        <v>554</v>
      </c>
      <c r="C141" s="653" t="s">
        <v>1225</v>
      </c>
      <c r="D141" s="653" t="s">
        <v>1226</v>
      </c>
      <c r="E141" s="409" t="s">
        <v>934</v>
      </c>
      <c r="F141" s="686" t="s">
        <v>116</v>
      </c>
      <c r="G141" s="411">
        <v>20</v>
      </c>
      <c r="H141" s="657">
        <v>505136</v>
      </c>
      <c r="I141" s="658"/>
      <c r="J141" s="659">
        <v>25256.799999999999</v>
      </c>
      <c r="K141" s="660">
        <v>1338560</v>
      </c>
      <c r="L141" s="660">
        <v>1338579</v>
      </c>
      <c r="M141" s="661"/>
      <c r="N141" s="392"/>
      <c r="O141" s="379"/>
      <c r="P141" s="394"/>
      <c r="Q141" s="391"/>
      <c r="R141" s="392"/>
      <c r="S141" s="379"/>
      <c r="T141" s="379"/>
      <c r="U141" s="379"/>
      <c r="V141" s="379"/>
      <c r="W141" s="379"/>
      <c r="X141" s="379"/>
      <c r="Y141" s="379"/>
      <c r="Z141" s="379"/>
    </row>
    <row r="142" spans="1:26" ht="20.5" hidden="1" customHeight="1" x14ac:dyDescent="0.35">
      <c r="A142" s="379"/>
      <c r="B142" s="653" t="s">
        <v>554</v>
      </c>
      <c r="C142" s="653" t="s">
        <v>1227</v>
      </c>
      <c r="D142" s="653" t="s">
        <v>1228</v>
      </c>
      <c r="E142" s="688" t="s">
        <v>549</v>
      </c>
      <c r="F142" s="688" t="s">
        <v>408</v>
      </c>
      <c r="G142" s="411">
        <v>25</v>
      </c>
      <c r="H142" s="657">
        <v>457895</v>
      </c>
      <c r="I142" s="658"/>
      <c r="J142" s="659">
        <v>18315.8</v>
      </c>
      <c r="K142" s="660">
        <v>1338580</v>
      </c>
      <c r="L142" s="660">
        <v>1338604</v>
      </c>
      <c r="M142" s="661"/>
      <c r="N142" s="392"/>
      <c r="O142" s="379"/>
      <c r="P142" s="394"/>
      <c r="Q142" s="391"/>
      <c r="R142" s="392"/>
      <c r="S142" s="379"/>
      <c r="T142" s="379"/>
      <c r="U142" s="379"/>
      <c r="V142" s="379"/>
      <c r="W142" s="379"/>
      <c r="X142" s="379"/>
      <c r="Y142" s="379"/>
      <c r="Z142" s="379"/>
    </row>
    <row r="143" spans="1:26" ht="20.5" hidden="1" customHeight="1" x14ac:dyDescent="0.35">
      <c r="A143" s="379"/>
      <c r="B143" s="653" t="s">
        <v>554</v>
      </c>
      <c r="C143" s="653" t="s">
        <v>1229</v>
      </c>
      <c r="D143" s="653" t="s">
        <v>1230</v>
      </c>
      <c r="E143" s="688" t="s">
        <v>549</v>
      </c>
      <c r="F143" s="688" t="s">
        <v>408</v>
      </c>
      <c r="G143" s="411">
        <v>25</v>
      </c>
      <c r="H143" s="657">
        <v>457895</v>
      </c>
      <c r="I143" s="658"/>
      <c r="J143" s="659">
        <v>18315.8</v>
      </c>
      <c r="K143" s="660">
        <v>1338605</v>
      </c>
      <c r="L143" s="660">
        <v>1338629</v>
      </c>
      <c r="M143" s="661"/>
      <c r="N143" s="392"/>
      <c r="O143" s="379"/>
      <c r="P143" s="394"/>
      <c r="Q143" s="391"/>
      <c r="R143" s="392"/>
      <c r="S143" s="379"/>
      <c r="T143" s="379"/>
      <c r="U143" s="379"/>
      <c r="V143" s="379"/>
      <c r="W143" s="379"/>
      <c r="X143" s="379"/>
      <c r="Y143" s="379"/>
      <c r="Z143" s="379"/>
    </row>
    <row r="144" spans="1:26" ht="20.5" hidden="1" customHeight="1" x14ac:dyDescent="0.35">
      <c r="A144" s="379"/>
      <c r="B144" s="653" t="s">
        <v>554</v>
      </c>
      <c r="C144" s="653" t="s">
        <v>1231</v>
      </c>
      <c r="D144" s="653" t="s">
        <v>1232</v>
      </c>
      <c r="E144" s="688" t="s">
        <v>549</v>
      </c>
      <c r="F144" s="688" t="s">
        <v>408</v>
      </c>
      <c r="G144" s="411">
        <v>25</v>
      </c>
      <c r="H144" s="657">
        <v>457895</v>
      </c>
      <c r="I144" s="658"/>
      <c r="J144" s="659">
        <v>18315.8</v>
      </c>
      <c r="K144" s="660">
        <v>1338630</v>
      </c>
      <c r="L144" s="660">
        <v>1338654</v>
      </c>
      <c r="M144" s="661"/>
      <c r="N144" s="392"/>
      <c r="O144" s="379"/>
      <c r="P144" s="394"/>
      <c r="Q144" s="391"/>
      <c r="R144" s="392"/>
      <c r="S144" s="379"/>
      <c r="T144" s="379"/>
      <c r="U144" s="379"/>
      <c r="V144" s="379"/>
      <c r="W144" s="379"/>
      <c r="X144" s="379"/>
      <c r="Y144" s="379"/>
      <c r="Z144" s="379"/>
    </row>
    <row r="145" spans="1:26" ht="20.5" hidden="1" customHeight="1" x14ac:dyDescent="0.35">
      <c r="A145" s="379"/>
      <c r="B145" s="653" t="s">
        <v>554</v>
      </c>
      <c r="C145" s="653" t="s">
        <v>1233</v>
      </c>
      <c r="D145" s="653" t="s">
        <v>1234</v>
      </c>
      <c r="E145" s="688" t="s">
        <v>549</v>
      </c>
      <c r="F145" s="688" t="s">
        <v>409</v>
      </c>
      <c r="G145" s="411">
        <v>25</v>
      </c>
      <c r="H145" s="657">
        <v>467895</v>
      </c>
      <c r="I145" s="658"/>
      <c r="J145" s="659">
        <v>18715.8</v>
      </c>
      <c r="K145" s="660">
        <v>1338655</v>
      </c>
      <c r="L145" s="660">
        <v>1338679</v>
      </c>
      <c r="M145" s="661"/>
      <c r="N145" s="392"/>
      <c r="O145" s="379"/>
      <c r="P145" s="394"/>
      <c r="Q145" s="391"/>
      <c r="R145" s="392"/>
      <c r="S145" s="379"/>
      <c r="T145" s="379"/>
      <c r="U145" s="379"/>
      <c r="V145" s="379"/>
      <c r="W145" s="379"/>
      <c r="X145" s="379"/>
      <c r="Y145" s="379"/>
      <c r="Z145" s="379"/>
    </row>
    <row r="146" spans="1:26" ht="20.5" hidden="1" customHeight="1" x14ac:dyDescent="0.35">
      <c r="A146" s="379"/>
      <c r="B146" s="653" t="s">
        <v>554</v>
      </c>
      <c r="C146" s="653" t="s">
        <v>1235</v>
      </c>
      <c r="D146" s="653" t="s">
        <v>1236</v>
      </c>
      <c r="E146" s="688" t="s">
        <v>549</v>
      </c>
      <c r="F146" s="688" t="s">
        <v>409</v>
      </c>
      <c r="G146" s="411">
        <v>25</v>
      </c>
      <c r="H146" s="657">
        <v>467895</v>
      </c>
      <c r="I146" s="658"/>
      <c r="J146" s="659">
        <v>18715.8</v>
      </c>
      <c r="K146" s="660">
        <v>1338680</v>
      </c>
      <c r="L146" s="660">
        <v>1338704</v>
      </c>
      <c r="M146" s="661"/>
      <c r="N146" s="392"/>
      <c r="O146" s="379"/>
      <c r="P146" s="394"/>
      <c r="Q146" s="391"/>
      <c r="R146" s="392"/>
      <c r="S146" s="379"/>
      <c r="T146" s="379"/>
      <c r="U146" s="379"/>
      <c r="V146" s="379"/>
      <c r="W146" s="379"/>
      <c r="X146" s="379"/>
      <c r="Y146" s="379"/>
      <c r="Z146" s="379"/>
    </row>
    <row r="147" spans="1:26" ht="20.5" hidden="1" customHeight="1" x14ac:dyDescent="0.35">
      <c r="A147" s="379"/>
      <c r="B147" s="653" t="s">
        <v>554</v>
      </c>
      <c r="C147" s="653" t="s">
        <v>1237</v>
      </c>
      <c r="D147" s="653" t="s">
        <v>1238</v>
      </c>
      <c r="E147" s="688" t="s">
        <v>549</v>
      </c>
      <c r="F147" s="688" t="s">
        <v>409</v>
      </c>
      <c r="G147" s="411">
        <v>25</v>
      </c>
      <c r="H147" s="657">
        <v>467895</v>
      </c>
      <c r="I147" s="658"/>
      <c r="J147" s="659">
        <v>18715.8</v>
      </c>
      <c r="K147" s="660">
        <v>1338705</v>
      </c>
      <c r="L147" s="660">
        <v>1338729</v>
      </c>
      <c r="M147" s="661"/>
      <c r="N147" s="392"/>
      <c r="O147" s="379"/>
      <c r="P147" s="394"/>
      <c r="Q147" s="391"/>
      <c r="R147" s="392"/>
      <c r="S147" s="379"/>
      <c r="T147" s="379"/>
      <c r="U147" s="379"/>
      <c r="V147" s="379"/>
      <c r="W147" s="379"/>
      <c r="X147" s="379"/>
      <c r="Y147" s="379"/>
      <c r="Z147" s="379"/>
    </row>
    <row r="148" spans="1:26" ht="20.5" hidden="1" customHeight="1" x14ac:dyDescent="0.35">
      <c r="A148" s="379"/>
      <c r="B148" s="653" t="s">
        <v>554</v>
      </c>
      <c r="C148" s="653" t="s">
        <v>1239</v>
      </c>
      <c r="D148" s="653" t="s">
        <v>1240</v>
      </c>
      <c r="E148" s="688" t="s">
        <v>549</v>
      </c>
      <c r="F148" s="688" t="s">
        <v>955</v>
      </c>
      <c r="G148" s="411">
        <v>25</v>
      </c>
      <c r="H148" s="657">
        <v>457520</v>
      </c>
      <c r="I148" s="658"/>
      <c r="J148" s="659">
        <v>18300.8</v>
      </c>
      <c r="K148" s="660">
        <v>1338730</v>
      </c>
      <c r="L148" s="660">
        <v>1338754</v>
      </c>
      <c r="M148" s="661"/>
      <c r="N148" s="392"/>
      <c r="O148" s="379"/>
      <c r="P148" s="394"/>
      <c r="Q148" s="391"/>
      <c r="R148" s="392"/>
      <c r="S148" s="379"/>
      <c r="T148" s="379"/>
      <c r="U148" s="379"/>
      <c r="V148" s="379"/>
      <c r="W148" s="379"/>
      <c r="X148" s="379"/>
      <c r="Y148" s="379"/>
      <c r="Z148" s="379"/>
    </row>
    <row r="149" spans="1:26" ht="20.5" hidden="1" customHeight="1" x14ac:dyDescent="0.35">
      <c r="A149" s="379"/>
      <c r="B149" s="653" t="s">
        <v>554</v>
      </c>
      <c r="C149" s="653" t="s">
        <v>1241</v>
      </c>
      <c r="D149" s="653" t="s">
        <v>1242</v>
      </c>
      <c r="E149" s="688" t="s">
        <v>549</v>
      </c>
      <c r="F149" s="688" t="s">
        <v>955</v>
      </c>
      <c r="G149" s="411">
        <v>25</v>
      </c>
      <c r="H149" s="657">
        <v>457520</v>
      </c>
      <c r="I149" s="658"/>
      <c r="J149" s="659">
        <v>18300.8</v>
      </c>
      <c r="K149" s="660">
        <v>1338755</v>
      </c>
      <c r="L149" s="660">
        <v>1338779</v>
      </c>
      <c r="M149" s="661"/>
      <c r="N149" s="392"/>
      <c r="O149" s="379"/>
      <c r="P149" s="394"/>
      <c r="Q149" s="391"/>
      <c r="R149" s="392"/>
      <c r="S149" s="379"/>
      <c r="T149" s="379"/>
      <c r="U149" s="379"/>
      <c r="V149" s="379"/>
      <c r="W149" s="379"/>
      <c r="X149" s="379"/>
      <c r="Y149" s="379"/>
      <c r="Z149" s="379"/>
    </row>
    <row r="150" spans="1:26" ht="20.5" hidden="1" customHeight="1" x14ac:dyDescent="0.35">
      <c r="A150" s="379"/>
      <c r="B150" s="653" t="s">
        <v>554</v>
      </c>
      <c r="C150" s="653" t="s">
        <v>1243</v>
      </c>
      <c r="D150" s="653" t="s">
        <v>1244</v>
      </c>
      <c r="E150" s="688" t="s">
        <v>549</v>
      </c>
      <c r="F150" s="688" t="s">
        <v>955</v>
      </c>
      <c r="G150" s="411">
        <v>25</v>
      </c>
      <c r="H150" s="657">
        <v>457520</v>
      </c>
      <c r="I150" s="658"/>
      <c r="J150" s="659">
        <v>18300.8</v>
      </c>
      <c r="K150" s="660">
        <v>1338780</v>
      </c>
      <c r="L150" s="660">
        <v>1338804</v>
      </c>
      <c r="M150" s="661"/>
      <c r="N150" s="392"/>
      <c r="O150" s="379"/>
      <c r="P150" s="394"/>
      <c r="Q150" s="391"/>
      <c r="R150" s="392"/>
      <c r="S150" s="379"/>
      <c r="T150" s="379"/>
      <c r="U150" s="379"/>
      <c r="V150" s="379"/>
      <c r="W150" s="379"/>
      <c r="X150" s="379"/>
      <c r="Y150" s="379"/>
      <c r="Z150" s="379"/>
    </row>
    <row r="151" spans="1:26" ht="20.5" hidden="1" customHeight="1" x14ac:dyDescent="0.35">
      <c r="A151" s="379"/>
      <c r="B151" s="653" t="s">
        <v>554</v>
      </c>
      <c r="C151" s="653" t="s">
        <v>1245</v>
      </c>
      <c r="D151" s="653" t="s">
        <v>1246</v>
      </c>
      <c r="E151" s="688" t="s">
        <v>549</v>
      </c>
      <c r="F151" s="688" t="s">
        <v>955</v>
      </c>
      <c r="G151" s="411">
        <v>25</v>
      </c>
      <c r="H151" s="657">
        <v>457520</v>
      </c>
      <c r="I151" s="658"/>
      <c r="J151" s="659">
        <v>18300.8</v>
      </c>
      <c r="K151" s="660">
        <v>1338805</v>
      </c>
      <c r="L151" s="660">
        <v>1338829</v>
      </c>
      <c r="M151" s="661"/>
      <c r="N151" s="392"/>
      <c r="O151" s="379"/>
      <c r="P151" s="394"/>
      <c r="Q151" s="391"/>
      <c r="R151" s="392"/>
      <c r="S151" s="379"/>
      <c r="T151" s="379"/>
      <c r="U151" s="379"/>
      <c r="V151" s="379"/>
      <c r="W151" s="379"/>
      <c r="X151" s="379"/>
      <c r="Y151" s="379"/>
      <c r="Z151" s="379"/>
    </row>
    <row r="152" spans="1:26" ht="20.5" hidden="1" customHeight="1" x14ac:dyDescent="0.35">
      <c r="A152" s="379"/>
      <c r="B152" s="653" t="s">
        <v>554</v>
      </c>
      <c r="C152" s="653" t="s">
        <v>1247</v>
      </c>
      <c r="D152" s="653" t="s">
        <v>1248</v>
      </c>
      <c r="E152" s="688" t="s">
        <v>549</v>
      </c>
      <c r="F152" s="689" t="s">
        <v>141</v>
      </c>
      <c r="G152" s="411">
        <v>25</v>
      </c>
      <c r="H152" s="657">
        <v>304445</v>
      </c>
      <c r="I152" s="658"/>
      <c r="J152" s="665">
        <v>12177.8</v>
      </c>
      <c r="K152" s="660">
        <v>1338830</v>
      </c>
      <c r="L152" s="660">
        <v>1338854</v>
      </c>
      <c r="M152" s="661"/>
      <c r="N152" s="392"/>
      <c r="O152" s="379"/>
      <c r="P152" s="394"/>
      <c r="Q152" s="391"/>
      <c r="R152" s="392"/>
      <c r="S152" s="379"/>
      <c r="T152" s="379"/>
      <c r="U152" s="379"/>
      <c r="V152" s="379"/>
      <c r="W152" s="379"/>
      <c r="X152" s="379"/>
      <c r="Y152" s="379"/>
      <c r="Z152" s="379"/>
    </row>
    <row r="153" spans="1:26" ht="20.5" hidden="1" customHeight="1" x14ac:dyDescent="0.35">
      <c r="A153" s="379"/>
      <c r="B153" s="653" t="s">
        <v>554</v>
      </c>
      <c r="C153" s="653" t="s">
        <v>1249</v>
      </c>
      <c r="D153" s="653" t="s">
        <v>1250</v>
      </c>
      <c r="E153" s="688" t="s">
        <v>549</v>
      </c>
      <c r="F153" s="688" t="s">
        <v>141</v>
      </c>
      <c r="G153" s="411">
        <v>25</v>
      </c>
      <c r="H153" s="657">
        <v>304445</v>
      </c>
      <c r="I153" s="658"/>
      <c r="J153" s="665">
        <v>12177.8</v>
      </c>
      <c r="K153" s="660">
        <v>1338855</v>
      </c>
      <c r="L153" s="660">
        <v>1338879</v>
      </c>
      <c r="M153" s="661"/>
      <c r="N153" s="392"/>
      <c r="O153" s="379"/>
      <c r="P153" s="394"/>
      <c r="Q153" s="391"/>
      <c r="R153" s="392"/>
      <c r="S153" s="379"/>
      <c r="T153" s="379"/>
      <c r="U153" s="379"/>
      <c r="V153" s="379"/>
      <c r="W153" s="379"/>
      <c r="X153" s="379"/>
      <c r="Y153" s="379"/>
      <c r="Z153" s="379"/>
    </row>
    <row r="154" spans="1:26" ht="20.5" hidden="1" customHeight="1" x14ac:dyDescent="0.35">
      <c r="A154" s="379"/>
      <c r="B154" s="653" t="s">
        <v>554</v>
      </c>
      <c r="C154" s="653" t="s">
        <v>1251</v>
      </c>
      <c r="D154" s="653" t="s">
        <v>1252</v>
      </c>
      <c r="E154" s="688" t="s">
        <v>549</v>
      </c>
      <c r="F154" s="688" t="s">
        <v>141</v>
      </c>
      <c r="G154" s="411">
        <v>25</v>
      </c>
      <c r="H154" s="657">
        <v>304445</v>
      </c>
      <c r="I154" s="658"/>
      <c r="J154" s="665">
        <v>12177.8</v>
      </c>
      <c r="K154" s="660">
        <v>1338880</v>
      </c>
      <c r="L154" s="660">
        <v>1338904</v>
      </c>
      <c r="M154" s="661"/>
      <c r="N154" s="392"/>
      <c r="O154" s="379"/>
      <c r="P154" s="394"/>
      <c r="Q154" s="391"/>
      <c r="R154" s="392"/>
      <c r="S154" s="379"/>
      <c r="T154" s="379"/>
      <c r="U154" s="379"/>
      <c r="V154" s="379"/>
      <c r="W154" s="379"/>
      <c r="X154" s="379"/>
      <c r="Y154" s="379"/>
      <c r="Z154" s="379"/>
    </row>
    <row r="155" spans="1:26" ht="20.5" hidden="1" customHeight="1" x14ac:dyDescent="0.35">
      <c r="A155" s="379"/>
      <c r="B155" s="653" t="s">
        <v>554</v>
      </c>
      <c r="C155" s="653" t="s">
        <v>1253</v>
      </c>
      <c r="D155" s="653" t="s">
        <v>1254</v>
      </c>
      <c r="E155" s="688" t="s">
        <v>549</v>
      </c>
      <c r="F155" s="688" t="s">
        <v>141</v>
      </c>
      <c r="G155" s="411">
        <v>25</v>
      </c>
      <c r="H155" s="657">
        <v>304445</v>
      </c>
      <c r="I155" s="658"/>
      <c r="J155" s="665">
        <v>12177.8</v>
      </c>
      <c r="K155" s="660">
        <v>1338905</v>
      </c>
      <c r="L155" s="660">
        <v>1338929</v>
      </c>
      <c r="M155" s="661"/>
      <c r="N155" s="392"/>
      <c r="O155" s="379"/>
      <c r="P155" s="394"/>
      <c r="Q155" s="391"/>
      <c r="R155" s="392"/>
      <c r="S155" s="379"/>
      <c r="T155" s="379"/>
      <c r="U155" s="379"/>
      <c r="V155" s="379"/>
      <c r="W155" s="379"/>
      <c r="X155" s="379"/>
      <c r="Y155" s="379"/>
      <c r="Z155" s="379"/>
    </row>
    <row r="156" spans="1:26" ht="20.5" hidden="1" customHeight="1" x14ac:dyDescent="0.35">
      <c r="A156" s="379"/>
      <c r="B156" s="653" t="s">
        <v>554</v>
      </c>
      <c r="C156" s="653" t="s">
        <v>1255</v>
      </c>
      <c r="D156" s="653" t="s">
        <v>1256</v>
      </c>
      <c r="E156" s="688" t="s">
        <v>549</v>
      </c>
      <c r="F156" s="688" t="s">
        <v>144</v>
      </c>
      <c r="G156" s="411">
        <v>25</v>
      </c>
      <c r="H156" s="657">
        <v>403945</v>
      </c>
      <c r="I156" s="658"/>
      <c r="J156" s="671">
        <v>16157.8</v>
      </c>
      <c r="K156" s="660">
        <v>1338930</v>
      </c>
      <c r="L156" s="660">
        <v>1338954</v>
      </c>
      <c r="M156" s="661"/>
      <c r="N156" s="392"/>
      <c r="O156" s="379"/>
      <c r="P156" s="394"/>
      <c r="Q156" s="391"/>
      <c r="R156" s="392"/>
      <c r="S156" s="379"/>
      <c r="T156" s="379"/>
      <c r="U156" s="379"/>
      <c r="V156" s="379"/>
      <c r="W156" s="379"/>
      <c r="X156" s="379"/>
      <c r="Y156" s="379"/>
      <c r="Z156" s="379"/>
    </row>
    <row r="157" spans="1:26" ht="20.5" hidden="1" customHeight="1" x14ac:dyDescent="0.35">
      <c r="A157" s="379"/>
      <c r="B157" s="653" t="s">
        <v>554</v>
      </c>
      <c r="C157" s="653" t="s">
        <v>1257</v>
      </c>
      <c r="D157" s="653" t="s">
        <v>1258</v>
      </c>
      <c r="E157" s="688" t="s">
        <v>549</v>
      </c>
      <c r="F157" s="688" t="s">
        <v>144</v>
      </c>
      <c r="G157" s="411">
        <v>25</v>
      </c>
      <c r="H157" s="657">
        <v>403945</v>
      </c>
      <c r="I157" s="658"/>
      <c r="J157" s="671">
        <v>16157.8</v>
      </c>
      <c r="K157" s="660">
        <v>1338955</v>
      </c>
      <c r="L157" s="660">
        <v>1338979</v>
      </c>
      <c r="M157" s="661"/>
      <c r="N157" s="392"/>
      <c r="O157" s="379"/>
      <c r="P157" s="394"/>
      <c r="Q157" s="391"/>
      <c r="R157" s="392"/>
      <c r="S157" s="379"/>
      <c r="T157" s="379"/>
      <c r="U157" s="379"/>
      <c r="V157" s="379"/>
      <c r="W157" s="379"/>
      <c r="X157" s="379"/>
      <c r="Y157" s="379"/>
      <c r="Z157" s="379"/>
    </row>
    <row r="158" spans="1:26" ht="20.5" hidden="1" customHeight="1" x14ac:dyDescent="0.35">
      <c r="A158" s="379"/>
      <c r="B158" s="653" t="s">
        <v>554</v>
      </c>
      <c r="C158" s="653" t="s">
        <v>1259</v>
      </c>
      <c r="D158" s="653" t="s">
        <v>1260</v>
      </c>
      <c r="E158" s="688" t="s">
        <v>549</v>
      </c>
      <c r="F158" s="688" t="s">
        <v>144</v>
      </c>
      <c r="G158" s="411">
        <v>25</v>
      </c>
      <c r="H158" s="657">
        <v>403945</v>
      </c>
      <c r="I158" s="658"/>
      <c r="J158" s="671">
        <v>16157.8</v>
      </c>
      <c r="K158" s="660">
        <v>1338980</v>
      </c>
      <c r="L158" s="660">
        <v>1339004</v>
      </c>
      <c r="M158" s="661"/>
      <c r="N158" s="392"/>
      <c r="O158" s="379"/>
      <c r="P158" s="394"/>
      <c r="Q158" s="391"/>
      <c r="R158" s="392"/>
      <c r="S158" s="379"/>
      <c r="T158" s="379"/>
      <c r="U158" s="379"/>
      <c r="V158" s="379"/>
      <c r="W158" s="379"/>
      <c r="X158" s="379"/>
      <c r="Y158" s="379"/>
      <c r="Z158" s="379"/>
    </row>
    <row r="159" spans="1:26" ht="20.5" hidden="1" customHeight="1" x14ac:dyDescent="0.35">
      <c r="A159" s="379"/>
      <c r="B159" s="653" t="s">
        <v>554</v>
      </c>
      <c r="C159" s="653" t="s">
        <v>1261</v>
      </c>
      <c r="D159" s="653" t="s">
        <v>1262</v>
      </c>
      <c r="E159" s="688" t="s">
        <v>549</v>
      </c>
      <c r="F159" s="688" t="s">
        <v>144</v>
      </c>
      <c r="G159" s="411">
        <v>25</v>
      </c>
      <c r="H159" s="657">
        <v>403945</v>
      </c>
      <c r="I159" s="658"/>
      <c r="J159" s="671">
        <v>16157.8</v>
      </c>
      <c r="K159" s="660">
        <v>1339005</v>
      </c>
      <c r="L159" s="660">
        <v>1339029</v>
      </c>
      <c r="M159" s="661"/>
      <c r="N159" s="392"/>
      <c r="O159" s="379"/>
      <c r="P159" s="394"/>
      <c r="Q159" s="391"/>
      <c r="R159" s="392"/>
      <c r="S159" s="379"/>
      <c r="T159" s="379"/>
      <c r="U159" s="379"/>
      <c r="V159" s="379"/>
      <c r="W159" s="379"/>
      <c r="X159" s="379"/>
      <c r="Y159" s="379"/>
      <c r="Z159" s="379"/>
    </row>
    <row r="160" spans="1:26" ht="20.5" hidden="1" customHeight="1" x14ac:dyDescent="0.35">
      <c r="A160" s="379"/>
      <c r="B160" s="653" t="s">
        <v>554</v>
      </c>
      <c r="C160" s="653" t="s">
        <v>1263</v>
      </c>
      <c r="D160" s="653" t="s">
        <v>1264</v>
      </c>
      <c r="E160" s="688" t="s">
        <v>549</v>
      </c>
      <c r="F160" s="689" t="s">
        <v>26</v>
      </c>
      <c r="G160" s="411">
        <v>25</v>
      </c>
      <c r="H160" s="657">
        <v>193770</v>
      </c>
      <c r="I160" s="658"/>
      <c r="J160" s="665">
        <v>7750.8</v>
      </c>
      <c r="K160" s="660">
        <v>1339030</v>
      </c>
      <c r="L160" s="660">
        <v>1339054</v>
      </c>
      <c r="M160" s="661"/>
      <c r="N160" s="392"/>
      <c r="O160" s="379"/>
      <c r="P160" s="394"/>
      <c r="Q160" s="391"/>
      <c r="R160" s="392"/>
      <c r="S160" s="379"/>
      <c r="T160" s="379"/>
      <c r="U160" s="379"/>
      <c r="V160" s="379"/>
      <c r="W160" s="379"/>
      <c r="X160" s="379"/>
      <c r="Y160" s="379"/>
      <c r="Z160" s="379"/>
    </row>
    <row r="161" spans="1:26" ht="20.5" hidden="1" customHeight="1" x14ac:dyDescent="0.35">
      <c r="A161" s="379"/>
      <c r="B161" s="653" t="s">
        <v>554</v>
      </c>
      <c r="C161" s="653" t="s">
        <v>1265</v>
      </c>
      <c r="D161" s="653" t="s">
        <v>1266</v>
      </c>
      <c r="E161" s="688" t="s">
        <v>549</v>
      </c>
      <c r="F161" s="689" t="s">
        <v>26</v>
      </c>
      <c r="G161" s="411">
        <v>25</v>
      </c>
      <c r="H161" s="657">
        <v>193770</v>
      </c>
      <c r="I161" s="658"/>
      <c r="J161" s="665">
        <v>7750.8</v>
      </c>
      <c r="K161" s="660">
        <v>1339055</v>
      </c>
      <c r="L161" s="660">
        <v>1339079</v>
      </c>
      <c r="M161" s="661"/>
      <c r="N161" s="392"/>
      <c r="O161" s="379"/>
      <c r="P161" s="394"/>
      <c r="Q161" s="391"/>
      <c r="R161" s="392"/>
      <c r="S161" s="379"/>
      <c r="T161" s="379"/>
      <c r="U161" s="379"/>
      <c r="V161" s="379"/>
      <c r="W161" s="379"/>
      <c r="X161" s="379"/>
      <c r="Y161" s="379"/>
      <c r="Z161" s="379"/>
    </row>
    <row r="162" spans="1:26" ht="20.5" hidden="1" customHeight="1" x14ac:dyDescent="0.35">
      <c r="A162" s="379"/>
      <c r="B162" s="653" t="s">
        <v>554</v>
      </c>
      <c r="C162" s="653" t="s">
        <v>1267</v>
      </c>
      <c r="D162" s="653" t="s">
        <v>1268</v>
      </c>
      <c r="E162" s="688" t="s">
        <v>549</v>
      </c>
      <c r="F162" s="689" t="s">
        <v>26</v>
      </c>
      <c r="G162" s="411">
        <v>25</v>
      </c>
      <c r="H162" s="657">
        <v>193770</v>
      </c>
      <c r="I162" s="658"/>
      <c r="J162" s="665">
        <v>7750.8</v>
      </c>
      <c r="K162" s="660">
        <v>1339080</v>
      </c>
      <c r="L162" s="660">
        <v>1339104</v>
      </c>
      <c r="M162" s="661"/>
      <c r="N162" s="392"/>
      <c r="O162" s="379"/>
      <c r="P162" s="394"/>
      <c r="Q162" s="391"/>
      <c r="R162" s="392"/>
      <c r="S162" s="379"/>
      <c r="T162" s="379"/>
      <c r="U162" s="379"/>
      <c r="V162" s="379"/>
      <c r="W162" s="379"/>
      <c r="X162" s="379"/>
      <c r="Y162" s="379"/>
      <c r="Z162" s="379"/>
    </row>
    <row r="163" spans="1:26" ht="20.5" hidden="1" customHeight="1" x14ac:dyDescent="0.35">
      <c r="A163" s="379"/>
      <c r="B163" s="653" t="s">
        <v>554</v>
      </c>
      <c r="C163" s="653" t="s">
        <v>1269</v>
      </c>
      <c r="D163" s="653" t="s">
        <v>1270</v>
      </c>
      <c r="E163" s="688" t="s">
        <v>549</v>
      </c>
      <c r="F163" s="689" t="s">
        <v>26</v>
      </c>
      <c r="G163" s="411">
        <v>25</v>
      </c>
      <c r="H163" s="657">
        <v>193770</v>
      </c>
      <c r="I163" s="658"/>
      <c r="J163" s="665">
        <v>7750.8</v>
      </c>
      <c r="K163" s="660">
        <v>1339105</v>
      </c>
      <c r="L163" s="660">
        <v>1339129</v>
      </c>
      <c r="M163" s="661"/>
      <c r="N163" s="392"/>
      <c r="O163" s="379"/>
      <c r="P163" s="394"/>
      <c r="Q163" s="391"/>
      <c r="R163" s="392"/>
      <c r="S163" s="379"/>
      <c r="T163" s="379"/>
      <c r="U163" s="379"/>
      <c r="V163" s="379"/>
      <c r="W163" s="379"/>
      <c r="X163" s="379"/>
      <c r="Y163" s="379"/>
      <c r="Z163" s="379"/>
    </row>
    <row r="164" spans="1:26" ht="20.5" hidden="1" customHeight="1" x14ac:dyDescent="0.35">
      <c r="A164" s="379"/>
      <c r="B164" s="653" t="s">
        <v>554</v>
      </c>
      <c r="C164" s="653" t="s">
        <v>1271</v>
      </c>
      <c r="D164" s="653" t="s">
        <v>1272</v>
      </c>
      <c r="E164" s="688" t="s">
        <v>549</v>
      </c>
      <c r="F164" s="689" t="s">
        <v>26</v>
      </c>
      <c r="G164" s="411">
        <v>25</v>
      </c>
      <c r="H164" s="657">
        <v>193770</v>
      </c>
      <c r="I164" s="658"/>
      <c r="J164" s="665">
        <v>7750.8</v>
      </c>
      <c r="K164" s="660">
        <v>1339130</v>
      </c>
      <c r="L164" s="660">
        <v>1339154</v>
      </c>
      <c r="M164" s="661"/>
      <c r="N164" s="392"/>
      <c r="O164" s="379"/>
      <c r="P164" s="394"/>
      <c r="Q164" s="391"/>
      <c r="R164" s="392"/>
      <c r="S164" s="379"/>
      <c r="T164" s="379"/>
      <c r="U164" s="379"/>
      <c r="V164" s="379"/>
      <c r="W164" s="379"/>
      <c r="X164" s="379"/>
      <c r="Y164" s="379"/>
      <c r="Z164" s="379"/>
    </row>
    <row r="165" spans="1:26" ht="20.5" hidden="1" customHeight="1" x14ac:dyDescent="0.35">
      <c r="A165" s="379"/>
      <c r="B165" s="653" t="s">
        <v>554</v>
      </c>
      <c r="C165" s="653" t="s">
        <v>1273</v>
      </c>
      <c r="D165" s="653" t="s">
        <v>1274</v>
      </c>
      <c r="E165" s="688" t="s">
        <v>549</v>
      </c>
      <c r="F165" s="689" t="s">
        <v>26</v>
      </c>
      <c r="G165" s="411">
        <v>25</v>
      </c>
      <c r="H165" s="657">
        <v>193770</v>
      </c>
      <c r="I165" s="658"/>
      <c r="J165" s="665"/>
      <c r="K165" s="660">
        <v>1339155</v>
      </c>
      <c r="L165" s="660">
        <v>1339179</v>
      </c>
      <c r="M165" s="661"/>
      <c r="N165" s="392"/>
      <c r="O165" s="379"/>
      <c r="P165" s="394"/>
      <c r="Q165" s="391"/>
      <c r="R165" s="392"/>
      <c r="S165" s="379"/>
      <c r="T165" s="379"/>
      <c r="U165" s="379"/>
      <c r="V165" s="379"/>
      <c r="W165" s="379"/>
      <c r="X165" s="379"/>
      <c r="Y165" s="379"/>
      <c r="Z165" s="379"/>
    </row>
    <row r="166" spans="1:26" ht="20.5" hidden="1" customHeight="1" x14ac:dyDescent="0.35">
      <c r="A166" s="379"/>
      <c r="B166" s="653" t="s">
        <v>554</v>
      </c>
      <c r="C166" s="653" t="s">
        <v>1275</v>
      </c>
      <c r="D166" s="653" t="s">
        <v>1276</v>
      </c>
      <c r="E166" s="688" t="s">
        <v>549</v>
      </c>
      <c r="F166" s="689" t="s">
        <v>488</v>
      </c>
      <c r="G166" s="411">
        <v>25</v>
      </c>
      <c r="H166" s="657">
        <v>272895</v>
      </c>
      <c r="I166" s="658"/>
      <c r="J166" s="671">
        <v>10915.8</v>
      </c>
      <c r="K166" s="660">
        <v>1339180</v>
      </c>
      <c r="L166" s="660">
        <v>1339204</v>
      </c>
      <c r="M166" s="661"/>
      <c r="N166" s="392"/>
      <c r="O166" s="379"/>
      <c r="P166" s="394"/>
      <c r="Q166" s="391"/>
      <c r="R166" s="392"/>
      <c r="S166" s="379"/>
      <c r="T166" s="379"/>
      <c r="U166" s="379"/>
      <c r="V166" s="379"/>
      <c r="W166" s="379"/>
      <c r="X166" s="379"/>
      <c r="Y166" s="379"/>
      <c r="Z166" s="379"/>
    </row>
    <row r="167" spans="1:26" ht="20.5" hidden="1" customHeight="1" x14ac:dyDescent="0.35">
      <c r="A167" s="379"/>
      <c r="B167" s="653" t="s">
        <v>554</v>
      </c>
      <c r="C167" s="653" t="s">
        <v>1277</v>
      </c>
      <c r="D167" s="653" t="s">
        <v>1278</v>
      </c>
      <c r="E167" s="688" t="s">
        <v>549</v>
      </c>
      <c r="F167" s="689" t="s">
        <v>488</v>
      </c>
      <c r="G167" s="411">
        <v>25</v>
      </c>
      <c r="H167" s="657">
        <v>272895</v>
      </c>
      <c r="I167" s="658"/>
      <c r="J167" s="671">
        <v>10915.8</v>
      </c>
      <c r="K167" s="660">
        <v>1339205</v>
      </c>
      <c r="L167" s="660">
        <v>1339229</v>
      </c>
      <c r="M167" s="661"/>
      <c r="N167" s="392"/>
      <c r="O167" s="379"/>
      <c r="P167" s="394"/>
      <c r="Q167" s="391"/>
      <c r="R167" s="392"/>
      <c r="S167" s="379"/>
      <c r="T167" s="379"/>
      <c r="U167" s="379"/>
      <c r="V167" s="379"/>
      <c r="W167" s="379"/>
      <c r="X167" s="379"/>
      <c r="Y167" s="379"/>
      <c r="Z167" s="379"/>
    </row>
    <row r="168" spans="1:26" ht="20.5" hidden="1" customHeight="1" x14ac:dyDescent="0.35">
      <c r="A168" s="379"/>
      <c r="B168" s="653" t="s">
        <v>554</v>
      </c>
      <c r="C168" s="653" t="s">
        <v>1279</v>
      </c>
      <c r="D168" s="653" t="s">
        <v>1280</v>
      </c>
      <c r="E168" s="688" t="s">
        <v>549</v>
      </c>
      <c r="F168" s="689" t="s">
        <v>488</v>
      </c>
      <c r="G168" s="411">
        <v>25</v>
      </c>
      <c r="H168" s="657">
        <v>272895</v>
      </c>
      <c r="I168" s="658"/>
      <c r="J168" s="671">
        <v>10915.8</v>
      </c>
      <c r="K168" s="660">
        <v>1339230</v>
      </c>
      <c r="L168" s="660">
        <v>1339254</v>
      </c>
      <c r="M168" s="661"/>
      <c r="N168" s="392"/>
      <c r="O168" s="379"/>
      <c r="P168" s="394"/>
      <c r="Q168" s="391"/>
      <c r="R168" s="392"/>
      <c r="S168" s="379"/>
      <c r="T168" s="379"/>
      <c r="U168" s="379"/>
      <c r="V168" s="379"/>
      <c r="W168" s="379"/>
      <c r="X168" s="379"/>
      <c r="Y168" s="379"/>
      <c r="Z168" s="379"/>
    </row>
    <row r="169" spans="1:26" ht="20.5" hidden="1" customHeight="1" x14ac:dyDescent="0.35">
      <c r="A169" s="379"/>
      <c r="B169" s="653" t="s">
        <v>554</v>
      </c>
      <c r="C169" s="653" t="s">
        <v>1281</v>
      </c>
      <c r="D169" s="653" t="s">
        <v>1282</v>
      </c>
      <c r="E169" s="688" t="s">
        <v>549</v>
      </c>
      <c r="F169" s="689" t="s">
        <v>488</v>
      </c>
      <c r="G169" s="411">
        <v>25</v>
      </c>
      <c r="H169" s="657">
        <v>272895</v>
      </c>
      <c r="I169" s="658"/>
      <c r="J169" s="671">
        <v>10915.8</v>
      </c>
      <c r="K169" s="660">
        <v>1339255</v>
      </c>
      <c r="L169" s="660">
        <v>1339279</v>
      </c>
      <c r="M169" s="661"/>
      <c r="N169" s="392"/>
      <c r="O169" s="379"/>
      <c r="P169" s="394"/>
      <c r="Q169" s="391"/>
      <c r="R169" s="392"/>
      <c r="S169" s="379"/>
      <c r="T169" s="379"/>
      <c r="U169" s="379"/>
      <c r="V169" s="379"/>
      <c r="W169" s="379"/>
      <c r="X169" s="379"/>
      <c r="Y169" s="379"/>
      <c r="Z169" s="379"/>
    </row>
    <row r="170" spans="1:26" ht="20.5" hidden="1" customHeight="1" x14ac:dyDescent="0.35">
      <c r="A170" s="379"/>
      <c r="B170" s="653" t="s">
        <v>554</v>
      </c>
      <c r="C170" s="653" t="s">
        <v>1283</v>
      </c>
      <c r="D170" s="653" t="s">
        <v>1284</v>
      </c>
      <c r="E170" s="688" t="s">
        <v>549</v>
      </c>
      <c r="F170" s="689" t="s">
        <v>488</v>
      </c>
      <c r="G170" s="411">
        <v>25</v>
      </c>
      <c r="H170" s="657">
        <v>272895</v>
      </c>
      <c r="I170" s="658"/>
      <c r="J170" s="671">
        <v>10915.8</v>
      </c>
      <c r="K170" s="660">
        <v>1339280</v>
      </c>
      <c r="L170" s="660">
        <v>1339304</v>
      </c>
      <c r="M170" s="661"/>
      <c r="N170" s="392"/>
      <c r="O170" s="379"/>
      <c r="P170" s="394"/>
      <c r="Q170" s="391"/>
      <c r="R170" s="392"/>
      <c r="S170" s="379"/>
      <c r="T170" s="379"/>
      <c r="U170" s="379"/>
      <c r="V170" s="379"/>
      <c r="W170" s="379"/>
      <c r="X170" s="379"/>
      <c r="Y170" s="379"/>
      <c r="Z170" s="379"/>
    </row>
    <row r="171" spans="1:26" ht="20.5" hidden="1" customHeight="1" x14ac:dyDescent="0.35">
      <c r="A171" s="379"/>
      <c r="B171" s="653" t="s">
        <v>554</v>
      </c>
      <c r="C171" s="653" t="s">
        <v>1285</v>
      </c>
      <c r="D171" s="653" t="s">
        <v>1286</v>
      </c>
      <c r="E171" s="688" t="s">
        <v>549</v>
      </c>
      <c r="F171" s="689" t="s">
        <v>488</v>
      </c>
      <c r="G171" s="411">
        <v>25</v>
      </c>
      <c r="H171" s="657">
        <v>272895</v>
      </c>
      <c r="I171" s="658"/>
      <c r="J171" s="671">
        <v>10915.8</v>
      </c>
      <c r="K171" s="660">
        <v>1339305</v>
      </c>
      <c r="L171" s="660">
        <v>1339329</v>
      </c>
      <c r="M171" s="661"/>
      <c r="N171" s="392"/>
      <c r="O171" s="379"/>
      <c r="P171" s="394"/>
      <c r="Q171" s="391"/>
      <c r="R171" s="392"/>
      <c r="S171" s="379"/>
      <c r="T171" s="379"/>
      <c r="U171" s="379"/>
      <c r="V171" s="379"/>
      <c r="W171" s="379"/>
      <c r="X171" s="379"/>
      <c r="Y171" s="379"/>
      <c r="Z171" s="379"/>
    </row>
    <row r="172" spans="1:26" ht="20.5" hidden="1" customHeight="1" x14ac:dyDescent="0.35">
      <c r="A172" s="379"/>
      <c r="B172" s="653" t="s">
        <v>554</v>
      </c>
      <c r="C172" s="653" t="s">
        <v>1287</v>
      </c>
      <c r="D172" s="653" t="s">
        <v>1288</v>
      </c>
      <c r="E172" s="688" t="s">
        <v>549</v>
      </c>
      <c r="F172" s="689" t="s">
        <v>488</v>
      </c>
      <c r="G172" s="411">
        <v>25</v>
      </c>
      <c r="H172" s="657">
        <v>272895</v>
      </c>
      <c r="I172" s="658"/>
      <c r="J172" s="671">
        <v>10915.8</v>
      </c>
      <c r="K172" s="660">
        <v>1339330</v>
      </c>
      <c r="L172" s="660">
        <v>1339354</v>
      </c>
      <c r="M172" s="661"/>
      <c r="N172" s="392"/>
      <c r="O172" s="379"/>
      <c r="P172" s="394"/>
      <c r="Q172" s="391"/>
      <c r="R172" s="392"/>
      <c r="S172" s="379"/>
      <c r="T172" s="379"/>
      <c r="U172" s="379"/>
      <c r="V172" s="379"/>
      <c r="W172" s="379"/>
      <c r="X172" s="379"/>
      <c r="Y172" s="379"/>
      <c r="Z172" s="379"/>
    </row>
    <row r="173" spans="1:26" ht="20.5" hidden="1" customHeight="1" x14ac:dyDescent="0.35">
      <c r="A173" s="379"/>
      <c r="B173" s="653" t="s">
        <v>554</v>
      </c>
      <c r="C173" s="653" t="s">
        <v>1289</v>
      </c>
      <c r="D173" s="653" t="s">
        <v>1290</v>
      </c>
      <c r="E173" s="688" t="s">
        <v>549</v>
      </c>
      <c r="F173" s="425" t="s">
        <v>39</v>
      </c>
      <c r="G173" s="411">
        <v>25</v>
      </c>
      <c r="H173" s="657">
        <v>212519.99999999997</v>
      </c>
      <c r="I173" s="658"/>
      <c r="J173" s="665">
        <v>8500.7999999999993</v>
      </c>
      <c r="K173" s="660">
        <v>1339355</v>
      </c>
      <c r="L173" s="660">
        <v>1339379</v>
      </c>
      <c r="M173" s="690">
        <v>8500.7999999999993</v>
      </c>
      <c r="N173" s="392"/>
      <c r="O173" s="379"/>
      <c r="P173" s="394"/>
      <c r="Q173" s="391"/>
      <c r="R173" s="392"/>
      <c r="S173" s="379"/>
      <c r="T173" s="379"/>
      <c r="U173" s="379"/>
      <c r="V173" s="379"/>
      <c r="W173" s="379"/>
      <c r="X173" s="379"/>
      <c r="Y173" s="379"/>
      <c r="Z173" s="379"/>
    </row>
    <row r="174" spans="1:26" ht="20.5" hidden="1" customHeight="1" x14ac:dyDescent="0.35">
      <c r="A174" s="379"/>
      <c r="B174" s="653" t="s">
        <v>554</v>
      </c>
      <c r="C174" s="653" t="s">
        <v>1291</v>
      </c>
      <c r="D174" s="653" t="s">
        <v>1292</v>
      </c>
      <c r="E174" s="688" t="s">
        <v>549</v>
      </c>
      <c r="F174" s="425" t="s">
        <v>39</v>
      </c>
      <c r="G174" s="411">
        <v>25</v>
      </c>
      <c r="H174" s="657">
        <v>212519.99999999997</v>
      </c>
      <c r="I174" s="658"/>
      <c r="J174" s="665">
        <v>8500.7999999999993</v>
      </c>
      <c r="K174" s="660">
        <v>1339380</v>
      </c>
      <c r="L174" s="660">
        <v>1339404</v>
      </c>
      <c r="M174" s="690">
        <v>8500.7999999999993</v>
      </c>
      <c r="N174" s="392"/>
      <c r="O174" s="379"/>
      <c r="P174" s="394"/>
      <c r="Q174" s="391"/>
      <c r="R174" s="392"/>
      <c r="S174" s="379"/>
      <c r="T174" s="379"/>
      <c r="U174" s="379"/>
      <c r="V174" s="379"/>
      <c r="W174" s="379"/>
      <c r="X174" s="379"/>
      <c r="Y174" s="379"/>
      <c r="Z174" s="379"/>
    </row>
    <row r="175" spans="1:26" ht="20.5" hidden="1" customHeight="1" x14ac:dyDescent="0.35">
      <c r="A175" s="379"/>
      <c r="B175" s="653" t="s">
        <v>554</v>
      </c>
      <c r="C175" s="653" t="s">
        <v>1293</v>
      </c>
      <c r="D175" s="653" t="s">
        <v>1294</v>
      </c>
      <c r="E175" s="688" t="s">
        <v>549</v>
      </c>
      <c r="F175" s="425" t="s">
        <v>39</v>
      </c>
      <c r="G175" s="411">
        <v>30</v>
      </c>
      <c r="H175" s="657">
        <v>255023.99999999997</v>
      </c>
      <c r="I175" s="658"/>
      <c r="J175" s="665">
        <v>8500.7999999999993</v>
      </c>
      <c r="K175" s="660">
        <v>1339405</v>
      </c>
      <c r="L175" s="660">
        <v>1339434</v>
      </c>
      <c r="M175" s="690">
        <v>8500.7999999999993</v>
      </c>
      <c r="N175" s="392"/>
      <c r="O175" s="379"/>
      <c r="P175" s="394"/>
      <c r="Q175" s="391"/>
      <c r="R175" s="392"/>
      <c r="S175" s="379"/>
      <c r="T175" s="379"/>
      <c r="U175" s="379"/>
      <c r="V175" s="379"/>
      <c r="W175" s="379"/>
      <c r="X175" s="379"/>
      <c r="Y175" s="379"/>
      <c r="Z175" s="379"/>
    </row>
    <row r="176" spans="1:26" ht="20.5" hidden="1" customHeight="1" x14ac:dyDescent="0.35">
      <c r="A176" s="379"/>
      <c r="B176" s="653" t="s">
        <v>554</v>
      </c>
      <c r="C176" s="653" t="s">
        <v>1295</v>
      </c>
      <c r="D176" s="653" t="s">
        <v>1296</v>
      </c>
      <c r="E176" s="688" t="s">
        <v>549</v>
      </c>
      <c r="F176" s="425" t="s">
        <v>39</v>
      </c>
      <c r="G176" s="411">
        <v>30</v>
      </c>
      <c r="H176" s="657">
        <v>255023.99999999997</v>
      </c>
      <c r="I176" s="658"/>
      <c r="J176" s="665">
        <v>8500.7999999999993</v>
      </c>
      <c r="K176" s="660">
        <v>1339435</v>
      </c>
      <c r="L176" s="660">
        <v>1339464</v>
      </c>
      <c r="M176" s="690">
        <v>8500.7999999999993</v>
      </c>
      <c r="N176" s="392"/>
      <c r="O176" s="379"/>
      <c r="P176" s="394"/>
      <c r="Q176" s="391"/>
      <c r="R176" s="392"/>
      <c r="S176" s="379"/>
      <c r="T176" s="379"/>
      <c r="U176" s="379"/>
      <c r="V176" s="379"/>
      <c r="W176" s="379"/>
      <c r="X176" s="379"/>
      <c r="Y176" s="379"/>
      <c r="Z176" s="379"/>
    </row>
    <row r="177" spans="1:26" ht="20.5" hidden="1" customHeight="1" x14ac:dyDescent="0.35">
      <c r="A177" s="379"/>
      <c r="B177" s="653" t="s">
        <v>47</v>
      </c>
      <c r="C177" s="653" t="s">
        <v>1297</v>
      </c>
      <c r="D177" s="653" t="s">
        <v>1298</v>
      </c>
      <c r="E177" s="664" t="s">
        <v>946</v>
      </c>
      <c r="F177" s="664" t="s">
        <v>26</v>
      </c>
      <c r="G177" s="656">
        <v>25</v>
      </c>
      <c r="H177" s="657">
        <v>193770</v>
      </c>
      <c r="I177" s="658"/>
      <c r="J177" s="665">
        <v>7750.8</v>
      </c>
      <c r="K177" s="660">
        <v>1339465</v>
      </c>
      <c r="L177" s="660">
        <v>1339489</v>
      </c>
      <c r="M177" s="661"/>
      <c r="N177" s="392"/>
      <c r="O177" s="379"/>
      <c r="P177" s="394"/>
      <c r="Q177" s="391"/>
      <c r="R177" s="392"/>
      <c r="S177" s="379"/>
      <c r="T177" s="379"/>
      <c r="U177" s="379"/>
      <c r="V177" s="379"/>
      <c r="W177" s="379"/>
      <c r="X177" s="379"/>
      <c r="Y177" s="379"/>
      <c r="Z177" s="379"/>
    </row>
    <row r="178" spans="1:26" ht="20.5" hidden="1" customHeight="1" x14ac:dyDescent="0.35">
      <c r="A178" s="379"/>
      <c r="B178" s="653" t="s">
        <v>47</v>
      </c>
      <c r="C178" s="653" t="s">
        <v>1299</v>
      </c>
      <c r="D178" s="653" t="s">
        <v>1300</v>
      </c>
      <c r="E178" s="664" t="s">
        <v>946</v>
      </c>
      <c r="F178" s="664" t="s">
        <v>26</v>
      </c>
      <c r="G178" s="656">
        <v>25</v>
      </c>
      <c r="H178" s="657">
        <v>193770</v>
      </c>
      <c r="I178" s="658"/>
      <c r="J178" s="665">
        <v>7750.8</v>
      </c>
      <c r="K178" s="660">
        <v>1339490</v>
      </c>
      <c r="L178" s="660">
        <v>1339514</v>
      </c>
      <c r="M178" s="661"/>
      <c r="N178" s="392"/>
      <c r="O178" s="379"/>
      <c r="P178" s="394"/>
      <c r="Q178" s="391"/>
      <c r="R178" s="392"/>
      <c r="S178" s="379"/>
      <c r="T178" s="379"/>
      <c r="U178" s="379"/>
      <c r="V178" s="379"/>
      <c r="W178" s="379"/>
      <c r="X178" s="379"/>
      <c r="Y178" s="379"/>
      <c r="Z178" s="379"/>
    </row>
    <row r="179" spans="1:26" ht="20.5" hidden="1" customHeight="1" x14ac:dyDescent="0.35">
      <c r="A179" s="379"/>
      <c r="B179" s="653" t="s">
        <v>47</v>
      </c>
      <c r="C179" s="653" t="s">
        <v>1301</v>
      </c>
      <c r="D179" s="653" t="s">
        <v>1302</v>
      </c>
      <c r="E179" s="664" t="s">
        <v>946</v>
      </c>
      <c r="F179" s="664" t="s">
        <v>26</v>
      </c>
      <c r="G179" s="656">
        <v>25</v>
      </c>
      <c r="H179" s="657">
        <v>193770</v>
      </c>
      <c r="I179" s="658"/>
      <c r="J179" s="665">
        <v>7750.8</v>
      </c>
      <c r="K179" s="660">
        <v>1339515</v>
      </c>
      <c r="L179" s="660">
        <v>1339539</v>
      </c>
      <c r="M179" s="661"/>
      <c r="N179" s="392"/>
      <c r="O179" s="379"/>
      <c r="P179" s="394"/>
      <c r="Q179" s="391"/>
      <c r="R179" s="392"/>
      <c r="S179" s="379"/>
      <c r="T179" s="379"/>
      <c r="U179" s="379"/>
      <c r="V179" s="379"/>
      <c r="W179" s="379"/>
      <c r="X179" s="379"/>
      <c r="Y179" s="379"/>
      <c r="Z179" s="379"/>
    </row>
    <row r="180" spans="1:26" ht="20.5" hidden="1" customHeight="1" x14ac:dyDescent="0.35">
      <c r="A180" s="379"/>
      <c r="B180" s="653" t="s">
        <v>47</v>
      </c>
      <c r="C180" s="653" t="s">
        <v>1303</v>
      </c>
      <c r="D180" s="653" t="s">
        <v>1304</v>
      </c>
      <c r="E180" s="664" t="s">
        <v>946</v>
      </c>
      <c r="F180" s="664" t="s">
        <v>26</v>
      </c>
      <c r="G180" s="656">
        <v>25</v>
      </c>
      <c r="H180" s="657">
        <v>193770</v>
      </c>
      <c r="I180" s="658"/>
      <c r="J180" s="665">
        <v>7750.8</v>
      </c>
      <c r="K180" s="660">
        <v>1339540</v>
      </c>
      <c r="L180" s="660">
        <v>1339564</v>
      </c>
      <c r="M180" s="661"/>
      <c r="N180" s="392"/>
      <c r="O180" s="379"/>
      <c r="P180" s="394"/>
      <c r="Q180" s="391"/>
      <c r="R180" s="392"/>
      <c r="S180" s="379"/>
      <c r="T180" s="379"/>
      <c r="U180" s="379"/>
      <c r="V180" s="379"/>
      <c r="W180" s="379"/>
      <c r="X180" s="379"/>
      <c r="Y180" s="379"/>
      <c r="Z180" s="379"/>
    </row>
    <row r="181" spans="1:26" ht="20.5" hidden="1" customHeight="1" x14ac:dyDescent="0.35">
      <c r="A181" s="379"/>
      <c r="B181" s="653" t="s">
        <v>47</v>
      </c>
      <c r="C181" s="653" t="s">
        <v>1305</v>
      </c>
      <c r="D181" s="653" t="s">
        <v>1306</v>
      </c>
      <c r="E181" s="664" t="s">
        <v>946</v>
      </c>
      <c r="F181" s="664" t="s">
        <v>26</v>
      </c>
      <c r="G181" s="656">
        <v>25</v>
      </c>
      <c r="H181" s="657">
        <v>193770</v>
      </c>
      <c r="I181" s="658"/>
      <c r="J181" s="665">
        <v>7750.8</v>
      </c>
      <c r="K181" s="660">
        <v>1339565</v>
      </c>
      <c r="L181" s="660">
        <v>1339589</v>
      </c>
      <c r="M181" s="661"/>
      <c r="N181" s="392"/>
      <c r="O181" s="379"/>
      <c r="P181" s="394"/>
      <c r="Q181" s="391"/>
      <c r="R181" s="392"/>
      <c r="S181" s="379"/>
      <c r="T181" s="379"/>
      <c r="U181" s="379"/>
      <c r="V181" s="379"/>
      <c r="W181" s="379"/>
      <c r="X181" s="379"/>
      <c r="Y181" s="379"/>
      <c r="Z181" s="379"/>
    </row>
    <row r="182" spans="1:26" ht="20.5" hidden="1" customHeight="1" x14ac:dyDescent="0.35">
      <c r="A182" s="379"/>
      <c r="B182" s="653" t="s">
        <v>47</v>
      </c>
      <c r="C182" s="653" t="s">
        <v>1307</v>
      </c>
      <c r="D182" s="653" t="s">
        <v>1308</v>
      </c>
      <c r="E182" s="664" t="s">
        <v>946</v>
      </c>
      <c r="F182" s="664" t="s">
        <v>26</v>
      </c>
      <c r="G182" s="656">
        <v>25</v>
      </c>
      <c r="H182" s="657">
        <v>193770</v>
      </c>
      <c r="I182" s="658"/>
      <c r="J182" s="665">
        <v>7750.8</v>
      </c>
      <c r="K182" s="660">
        <v>1339590</v>
      </c>
      <c r="L182" s="660">
        <v>1339614</v>
      </c>
      <c r="M182" s="661"/>
      <c r="N182" s="392"/>
      <c r="O182" s="379"/>
      <c r="P182" s="394"/>
      <c r="Q182" s="391"/>
      <c r="R182" s="392"/>
      <c r="S182" s="379"/>
      <c r="T182" s="379"/>
      <c r="U182" s="379"/>
      <c r="V182" s="379"/>
      <c r="W182" s="379"/>
      <c r="X182" s="379"/>
      <c r="Y182" s="379"/>
      <c r="Z182" s="379"/>
    </row>
    <row r="183" spans="1:26" ht="20.5" hidden="1" customHeight="1" x14ac:dyDescent="0.35">
      <c r="A183" s="379"/>
      <c r="B183" s="653" t="s">
        <v>47</v>
      </c>
      <c r="C183" s="653" t="s">
        <v>1309</v>
      </c>
      <c r="D183" s="653" t="s">
        <v>1310</v>
      </c>
      <c r="E183" s="664" t="s">
        <v>946</v>
      </c>
      <c r="F183" s="664" t="s">
        <v>26</v>
      </c>
      <c r="G183" s="656">
        <v>25</v>
      </c>
      <c r="H183" s="657">
        <v>193770</v>
      </c>
      <c r="I183" s="658"/>
      <c r="J183" s="665">
        <v>7750.8</v>
      </c>
      <c r="K183" s="660">
        <v>1339615</v>
      </c>
      <c r="L183" s="660">
        <v>1339639</v>
      </c>
      <c r="M183" s="661"/>
      <c r="N183" s="392"/>
      <c r="O183" s="379"/>
      <c r="P183" s="394"/>
      <c r="Q183" s="391"/>
      <c r="R183" s="392"/>
      <c r="S183" s="379"/>
      <c r="T183" s="379"/>
      <c r="U183" s="379"/>
      <c r="V183" s="379"/>
      <c r="W183" s="379"/>
      <c r="X183" s="379"/>
      <c r="Y183" s="379"/>
      <c r="Z183" s="379"/>
    </row>
    <row r="184" spans="1:26" ht="20.5" hidden="1" customHeight="1" x14ac:dyDescent="0.35">
      <c r="A184" s="379"/>
      <c r="B184" s="653" t="s">
        <v>47</v>
      </c>
      <c r="C184" s="653" t="s">
        <v>1311</v>
      </c>
      <c r="D184" s="653" t="s">
        <v>1312</v>
      </c>
      <c r="E184" s="664" t="s">
        <v>946</v>
      </c>
      <c r="F184" s="664" t="s">
        <v>26</v>
      </c>
      <c r="G184" s="656">
        <v>25</v>
      </c>
      <c r="H184" s="657">
        <v>193770</v>
      </c>
      <c r="I184" s="658"/>
      <c r="J184" s="665">
        <v>7750.8</v>
      </c>
      <c r="K184" s="660">
        <v>1339640</v>
      </c>
      <c r="L184" s="660">
        <v>1339664</v>
      </c>
      <c r="M184" s="661"/>
      <c r="N184" s="392"/>
      <c r="O184" s="379"/>
      <c r="P184" s="394"/>
      <c r="Q184" s="391"/>
      <c r="R184" s="392"/>
      <c r="S184" s="379"/>
      <c r="T184" s="379"/>
      <c r="U184" s="379"/>
      <c r="V184" s="379"/>
      <c r="W184" s="379"/>
      <c r="X184" s="379"/>
      <c r="Y184" s="379"/>
      <c r="Z184" s="379"/>
    </row>
    <row r="185" spans="1:26" ht="20.5" hidden="1" customHeight="1" x14ac:dyDescent="0.35">
      <c r="A185" s="379"/>
      <c r="B185" s="653" t="s">
        <v>47</v>
      </c>
      <c r="C185" s="653" t="s">
        <v>1313</v>
      </c>
      <c r="D185" s="653" t="s">
        <v>1314</v>
      </c>
      <c r="E185" s="664" t="s">
        <v>36</v>
      </c>
      <c r="F185" s="666" t="s">
        <v>37</v>
      </c>
      <c r="G185" s="656">
        <v>15</v>
      </c>
      <c r="H185" s="657">
        <v>188412</v>
      </c>
      <c r="I185" s="658"/>
      <c r="J185" s="659">
        <v>12560.8</v>
      </c>
      <c r="K185" s="660">
        <v>1339665</v>
      </c>
      <c r="L185" s="660">
        <v>1339679</v>
      </c>
      <c r="M185" s="661"/>
      <c r="N185" s="392"/>
      <c r="O185" s="379"/>
      <c r="P185" s="394"/>
      <c r="Q185" s="391"/>
      <c r="R185" s="392"/>
      <c r="S185" s="379"/>
      <c r="T185" s="379"/>
      <c r="U185" s="379"/>
      <c r="V185" s="379"/>
      <c r="W185" s="379"/>
      <c r="X185" s="379"/>
      <c r="Y185" s="379"/>
      <c r="Z185" s="379"/>
    </row>
    <row r="186" spans="1:26" ht="20.5" hidden="1" customHeight="1" x14ac:dyDescent="0.35">
      <c r="A186" s="379"/>
      <c r="B186" s="653" t="s">
        <v>47</v>
      </c>
      <c r="C186" s="653" t="s">
        <v>1315</v>
      </c>
      <c r="D186" s="653" t="s">
        <v>1316</v>
      </c>
      <c r="E186" s="664" t="s">
        <v>36</v>
      </c>
      <c r="F186" s="664" t="s">
        <v>25</v>
      </c>
      <c r="G186" s="656">
        <v>15</v>
      </c>
      <c r="H186" s="657">
        <v>320232</v>
      </c>
      <c r="I186" s="658"/>
      <c r="J186" s="659">
        <v>21348.799999999999</v>
      </c>
      <c r="K186" s="660">
        <v>1339680</v>
      </c>
      <c r="L186" s="660">
        <v>1339694</v>
      </c>
      <c r="M186" s="661"/>
      <c r="N186" s="392"/>
      <c r="O186" s="379"/>
      <c r="P186" s="394"/>
      <c r="Q186" s="391"/>
      <c r="R186" s="392"/>
      <c r="S186" s="379"/>
      <c r="T186" s="379"/>
      <c r="U186" s="379"/>
      <c r="V186" s="379"/>
      <c r="W186" s="379"/>
      <c r="X186" s="379"/>
      <c r="Y186" s="379"/>
      <c r="Z186" s="379"/>
    </row>
    <row r="187" spans="1:26" ht="20.5" hidden="1" customHeight="1" x14ac:dyDescent="0.35">
      <c r="A187" s="379"/>
      <c r="B187" s="653" t="s">
        <v>47</v>
      </c>
      <c r="C187" s="653" t="s">
        <v>1317</v>
      </c>
      <c r="D187" s="653" t="s">
        <v>1318</v>
      </c>
      <c r="E187" s="664" t="s">
        <v>36</v>
      </c>
      <c r="F187" s="664" t="s">
        <v>25</v>
      </c>
      <c r="G187" s="691">
        <v>15</v>
      </c>
      <c r="H187" s="657">
        <v>320232</v>
      </c>
      <c r="I187" s="658"/>
      <c r="J187" s="659">
        <v>21348.799999999999</v>
      </c>
      <c r="K187" s="660">
        <v>1339695</v>
      </c>
      <c r="L187" s="660">
        <v>1339709</v>
      </c>
      <c r="M187" s="661"/>
      <c r="N187" s="392"/>
      <c r="O187" s="379"/>
      <c r="P187" s="394"/>
      <c r="Q187" s="391"/>
      <c r="R187" s="392"/>
      <c r="S187" s="379"/>
      <c r="T187" s="379"/>
      <c r="U187" s="379"/>
      <c r="V187" s="379"/>
      <c r="W187" s="379"/>
      <c r="X187" s="379"/>
      <c r="Y187" s="379"/>
      <c r="Z187" s="379"/>
    </row>
    <row r="188" spans="1:26" ht="20.5" hidden="1" customHeight="1" x14ac:dyDescent="0.35">
      <c r="A188" s="379"/>
      <c r="B188" s="653" t="s">
        <v>47</v>
      </c>
      <c r="C188" s="653" t="s">
        <v>1319</v>
      </c>
      <c r="D188" s="653" t="s">
        <v>1320</v>
      </c>
      <c r="E188" s="664" t="s">
        <v>36</v>
      </c>
      <c r="F188" s="664" t="s">
        <v>25</v>
      </c>
      <c r="G188" s="656">
        <v>15</v>
      </c>
      <c r="H188" s="657">
        <v>320232</v>
      </c>
      <c r="I188" s="658"/>
      <c r="J188" s="659">
        <v>21348.799999999999</v>
      </c>
      <c r="K188" s="660">
        <v>1339710</v>
      </c>
      <c r="L188" s="660">
        <v>1339724</v>
      </c>
      <c r="M188" s="661"/>
      <c r="N188" s="392"/>
      <c r="O188" s="379"/>
      <c r="P188" s="394"/>
      <c r="Q188" s="391"/>
      <c r="R188" s="392"/>
      <c r="S188" s="379"/>
      <c r="T188" s="379"/>
      <c r="U188" s="379"/>
      <c r="V188" s="379"/>
      <c r="W188" s="379"/>
      <c r="X188" s="379"/>
      <c r="Y188" s="379"/>
      <c r="Z188" s="379"/>
    </row>
    <row r="189" spans="1:26" ht="20.5" hidden="1" customHeight="1" x14ac:dyDescent="0.35">
      <c r="A189" s="379"/>
      <c r="B189" s="653" t="s">
        <v>47</v>
      </c>
      <c r="C189" s="653" t="s">
        <v>1321</v>
      </c>
      <c r="D189" s="653" t="s">
        <v>1322</v>
      </c>
      <c r="E189" s="664" t="s">
        <v>36</v>
      </c>
      <c r="F189" s="654" t="s">
        <v>429</v>
      </c>
      <c r="G189" s="656">
        <v>15</v>
      </c>
      <c r="H189" s="657">
        <v>216237</v>
      </c>
      <c r="I189" s="658"/>
      <c r="J189" s="659">
        <v>14415.8</v>
      </c>
      <c r="K189" s="660">
        <v>1339725</v>
      </c>
      <c r="L189" s="660">
        <v>1339739</v>
      </c>
      <c r="M189" s="661"/>
      <c r="N189" s="392"/>
      <c r="O189" s="379"/>
      <c r="P189" s="394"/>
      <c r="Q189" s="391"/>
      <c r="R189" s="392"/>
      <c r="S189" s="379"/>
      <c r="T189" s="379"/>
      <c r="U189" s="379"/>
      <c r="V189" s="379"/>
      <c r="W189" s="379"/>
      <c r="X189" s="379"/>
      <c r="Y189" s="379"/>
      <c r="Z189" s="379"/>
    </row>
    <row r="190" spans="1:26" ht="20.5" hidden="1" customHeight="1" x14ac:dyDescent="0.35">
      <c r="A190" s="379"/>
      <c r="B190" s="653" t="s">
        <v>47</v>
      </c>
      <c r="C190" s="653" t="s">
        <v>1323</v>
      </c>
      <c r="D190" s="653" t="s">
        <v>1324</v>
      </c>
      <c r="E190" s="664" t="s">
        <v>36</v>
      </c>
      <c r="F190" s="654" t="s">
        <v>429</v>
      </c>
      <c r="G190" s="656">
        <v>15</v>
      </c>
      <c r="H190" s="657">
        <v>216237</v>
      </c>
      <c r="I190" s="658"/>
      <c r="J190" s="659">
        <v>14415.8</v>
      </c>
      <c r="K190" s="660">
        <v>1339740</v>
      </c>
      <c r="L190" s="660">
        <v>1339754</v>
      </c>
      <c r="M190" s="661"/>
      <c r="N190" s="392"/>
      <c r="O190" s="379"/>
      <c r="P190" s="394"/>
      <c r="Q190" s="391"/>
      <c r="R190" s="392"/>
      <c r="S190" s="379"/>
      <c r="T190" s="379"/>
      <c r="U190" s="379"/>
      <c r="V190" s="379"/>
      <c r="W190" s="379"/>
      <c r="X190" s="379"/>
      <c r="Y190" s="379"/>
      <c r="Z190" s="379"/>
    </row>
    <row r="191" spans="1:26" ht="20.5" hidden="1" customHeight="1" x14ac:dyDescent="0.35">
      <c r="A191" s="379"/>
      <c r="B191" s="653" t="s">
        <v>47</v>
      </c>
      <c r="C191" s="653" t="s">
        <v>1325</v>
      </c>
      <c r="D191" s="653" t="s">
        <v>1326</v>
      </c>
      <c r="E191" s="664" t="s">
        <v>36</v>
      </c>
      <c r="F191" s="664" t="s">
        <v>26</v>
      </c>
      <c r="G191" s="656">
        <v>15</v>
      </c>
      <c r="H191" s="657">
        <v>116262</v>
      </c>
      <c r="I191" s="658"/>
      <c r="J191" s="665">
        <v>7750.8</v>
      </c>
      <c r="K191" s="660">
        <v>1339755</v>
      </c>
      <c r="L191" s="660">
        <v>1339769</v>
      </c>
      <c r="M191" s="661"/>
      <c r="N191" s="392"/>
      <c r="O191" s="379"/>
      <c r="P191" s="394"/>
      <c r="Q191" s="391"/>
      <c r="R191" s="392"/>
      <c r="S191" s="379"/>
      <c r="T191" s="379"/>
      <c r="U191" s="379"/>
      <c r="V191" s="379"/>
      <c r="W191" s="379"/>
      <c r="X191" s="379"/>
      <c r="Y191" s="379"/>
      <c r="Z191" s="379"/>
    </row>
    <row r="192" spans="1:26" ht="20.5" hidden="1" customHeight="1" x14ac:dyDescent="0.35">
      <c r="A192" s="379"/>
      <c r="B192" s="653" t="s">
        <v>47</v>
      </c>
      <c r="C192" s="653" t="s">
        <v>1327</v>
      </c>
      <c r="D192" s="653" t="s">
        <v>1328</v>
      </c>
      <c r="E192" s="664" t="s">
        <v>36</v>
      </c>
      <c r="F192" s="666" t="s">
        <v>944</v>
      </c>
      <c r="G192" s="656">
        <v>15</v>
      </c>
      <c r="H192" s="657">
        <v>313445</v>
      </c>
      <c r="I192" s="658"/>
      <c r="J192" s="659">
        <v>11515.8</v>
      </c>
      <c r="K192" s="660">
        <v>1339770</v>
      </c>
      <c r="L192" s="660">
        <v>1339784</v>
      </c>
      <c r="M192" s="661"/>
      <c r="N192" s="392"/>
      <c r="O192" s="379"/>
      <c r="P192" s="394"/>
      <c r="Q192" s="391"/>
      <c r="R192" s="392"/>
      <c r="S192" s="379"/>
      <c r="T192" s="379"/>
      <c r="U192" s="379"/>
      <c r="V192" s="379"/>
      <c r="W192" s="379"/>
      <c r="X192" s="379"/>
      <c r="Y192" s="379"/>
      <c r="Z192" s="379"/>
    </row>
    <row r="193" spans="1:26" ht="20.5" hidden="1" customHeight="1" x14ac:dyDescent="0.35">
      <c r="A193" s="379"/>
      <c r="B193" s="653" t="s">
        <v>47</v>
      </c>
      <c r="C193" s="653" t="s">
        <v>1329</v>
      </c>
      <c r="D193" s="653" t="s">
        <v>1330</v>
      </c>
      <c r="E193" s="664" t="s">
        <v>36</v>
      </c>
      <c r="F193" s="666" t="s">
        <v>580</v>
      </c>
      <c r="G193" s="656">
        <v>15</v>
      </c>
      <c r="H193" s="657">
        <v>178062</v>
      </c>
      <c r="I193" s="658"/>
      <c r="J193" s="659">
        <v>11870.8</v>
      </c>
      <c r="K193" s="660">
        <v>1339785</v>
      </c>
      <c r="L193" s="660">
        <v>1339799</v>
      </c>
      <c r="M193" s="661"/>
      <c r="N193" s="392"/>
      <c r="O193" s="379"/>
      <c r="P193" s="394"/>
      <c r="Q193" s="391"/>
      <c r="R193" s="392"/>
      <c r="S193" s="379"/>
      <c r="T193" s="379"/>
      <c r="U193" s="379"/>
      <c r="V193" s="379"/>
      <c r="W193" s="379"/>
      <c r="X193" s="379"/>
      <c r="Y193" s="379"/>
      <c r="Z193" s="379"/>
    </row>
    <row r="194" spans="1:26" ht="24.65" hidden="1" customHeight="1" x14ac:dyDescent="0.35">
      <c r="A194" s="379"/>
      <c r="B194" s="653" t="s">
        <v>47</v>
      </c>
      <c r="C194" s="653" t="s">
        <v>1331</v>
      </c>
      <c r="D194" s="653" t="s">
        <v>1332</v>
      </c>
      <c r="E194" s="664" t="s">
        <v>36</v>
      </c>
      <c r="F194" s="664" t="s">
        <v>41</v>
      </c>
      <c r="G194" s="656">
        <v>15</v>
      </c>
      <c r="H194" s="657">
        <v>233517</v>
      </c>
      <c r="I194" s="658"/>
      <c r="J194" s="659">
        <v>15567.8</v>
      </c>
      <c r="K194" s="660">
        <v>1339800</v>
      </c>
      <c r="L194" s="660">
        <v>1339814</v>
      </c>
      <c r="M194" s="661"/>
      <c r="N194" s="392"/>
      <c r="O194" s="379"/>
      <c r="P194" s="394"/>
      <c r="Q194" s="391"/>
      <c r="R194" s="392"/>
      <c r="S194" s="379"/>
      <c r="T194" s="379"/>
      <c r="U194" s="379"/>
      <c r="V194" s="379"/>
      <c r="W194" s="379"/>
      <c r="X194" s="379"/>
      <c r="Y194" s="379"/>
      <c r="Z194" s="379"/>
    </row>
    <row r="195" spans="1:26" ht="20.5" hidden="1" customHeight="1" x14ac:dyDescent="0.35">
      <c r="A195" s="379"/>
      <c r="B195" s="653" t="s">
        <v>47</v>
      </c>
      <c r="C195" s="653" t="s">
        <v>1333</v>
      </c>
      <c r="D195" s="653" t="s">
        <v>1334</v>
      </c>
      <c r="E195" s="664" t="s">
        <v>36</v>
      </c>
      <c r="F195" s="664" t="s">
        <v>489</v>
      </c>
      <c r="G195" s="656">
        <v>15</v>
      </c>
      <c r="H195" s="657">
        <v>185787</v>
      </c>
      <c r="I195" s="658"/>
      <c r="J195" s="671">
        <v>12385.8</v>
      </c>
      <c r="K195" s="660">
        <v>1339815</v>
      </c>
      <c r="L195" s="660">
        <v>1339829</v>
      </c>
      <c r="M195" s="661"/>
      <c r="N195" s="392"/>
      <c r="O195" s="379"/>
      <c r="P195" s="394"/>
      <c r="Q195" s="391"/>
      <c r="R195" s="392"/>
      <c r="S195" s="379"/>
      <c r="T195" s="379"/>
      <c r="U195" s="379"/>
      <c r="V195" s="379"/>
      <c r="W195" s="379"/>
      <c r="X195" s="379"/>
      <c r="Y195" s="379"/>
      <c r="Z195" s="379"/>
    </row>
    <row r="196" spans="1:26" ht="20.5" hidden="1" customHeight="1" x14ac:dyDescent="0.35">
      <c r="A196" s="379"/>
      <c r="B196" s="653" t="s">
        <v>47</v>
      </c>
      <c r="C196" s="653" t="s">
        <v>1335</v>
      </c>
      <c r="D196" s="653" t="s">
        <v>1336</v>
      </c>
      <c r="E196" s="664" t="s">
        <v>36</v>
      </c>
      <c r="F196" s="425" t="s">
        <v>43</v>
      </c>
      <c r="G196" s="656">
        <v>15</v>
      </c>
      <c r="H196" s="657">
        <v>212712</v>
      </c>
      <c r="I196" s="658"/>
      <c r="J196" s="659">
        <v>14180.8</v>
      </c>
      <c r="K196" s="660">
        <v>1339830</v>
      </c>
      <c r="L196" s="660">
        <v>1339844</v>
      </c>
      <c r="M196" s="661"/>
      <c r="N196" s="392"/>
      <c r="O196" s="379"/>
      <c r="P196" s="394"/>
      <c r="Q196" s="391"/>
      <c r="R196" s="392"/>
      <c r="S196" s="379"/>
      <c r="T196" s="379"/>
      <c r="U196" s="379"/>
      <c r="V196" s="379"/>
      <c r="W196" s="379"/>
      <c r="X196" s="379"/>
      <c r="Y196" s="379"/>
      <c r="Z196" s="379"/>
    </row>
    <row r="197" spans="1:26" ht="20.5" hidden="1" customHeight="1" x14ac:dyDescent="0.35">
      <c r="A197" s="379"/>
      <c r="B197" s="653" t="s">
        <v>47</v>
      </c>
      <c r="C197" s="653" t="s">
        <v>1337</v>
      </c>
      <c r="D197" s="653" t="s">
        <v>1338</v>
      </c>
      <c r="E197" s="664" t="s">
        <v>36</v>
      </c>
      <c r="F197" s="664" t="s">
        <v>44</v>
      </c>
      <c r="G197" s="656">
        <v>15</v>
      </c>
      <c r="H197" s="657">
        <v>234312</v>
      </c>
      <c r="I197" s="658"/>
      <c r="J197" s="671">
        <v>15620.8</v>
      </c>
      <c r="K197" s="660">
        <v>1339845</v>
      </c>
      <c r="L197" s="660">
        <v>1339859</v>
      </c>
      <c r="M197" s="661"/>
      <c r="N197" s="392"/>
      <c r="O197" s="379"/>
      <c r="P197" s="394"/>
      <c r="Q197" s="391"/>
      <c r="R197" s="392"/>
      <c r="S197" s="379"/>
      <c r="T197" s="379"/>
      <c r="U197" s="379"/>
      <c r="V197" s="379"/>
      <c r="W197" s="379"/>
      <c r="X197" s="379"/>
      <c r="Y197" s="379"/>
      <c r="Z197" s="379"/>
    </row>
    <row r="198" spans="1:26" ht="20.5" hidden="1" customHeight="1" x14ac:dyDescent="0.35">
      <c r="A198" s="379"/>
      <c r="B198" s="653" t="s">
        <v>47</v>
      </c>
      <c r="C198" s="653" t="s">
        <v>1339</v>
      </c>
      <c r="D198" s="653" t="s">
        <v>1340</v>
      </c>
      <c r="E198" s="664" t="s">
        <v>36</v>
      </c>
      <c r="F198" s="664" t="s">
        <v>44</v>
      </c>
      <c r="G198" s="656">
        <v>15</v>
      </c>
      <c r="H198" s="657">
        <v>234312</v>
      </c>
      <c r="I198" s="658"/>
      <c r="J198" s="671">
        <v>15620.8</v>
      </c>
      <c r="K198" s="660">
        <v>1339860</v>
      </c>
      <c r="L198" s="660">
        <v>1339874</v>
      </c>
      <c r="M198" s="661"/>
      <c r="N198" s="392"/>
      <c r="O198" s="379"/>
      <c r="P198" s="394"/>
      <c r="Q198" s="391"/>
      <c r="R198" s="392"/>
      <c r="S198" s="379"/>
      <c r="T198" s="379"/>
      <c r="U198" s="379"/>
      <c r="V198" s="379"/>
      <c r="W198" s="379"/>
      <c r="X198" s="379"/>
      <c r="Y198" s="379"/>
      <c r="Z198" s="379"/>
    </row>
    <row r="199" spans="1:26" ht="20.5" hidden="1" customHeight="1" x14ac:dyDescent="0.35">
      <c r="A199" s="379"/>
      <c r="B199" s="653" t="s">
        <v>47</v>
      </c>
      <c r="C199" s="653" t="s">
        <v>1341</v>
      </c>
      <c r="D199" s="653" t="s">
        <v>1342</v>
      </c>
      <c r="E199" s="664" t="s">
        <v>36</v>
      </c>
      <c r="F199" s="666" t="s">
        <v>45</v>
      </c>
      <c r="G199" s="656">
        <v>15</v>
      </c>
      <c r="H199" s="657">
        <v>365937</v>
      </c>
      <c r="I199" s="658"/>
      <c r="J199" s="659">
        <v>12600.8</v>
      </c>
      <c r="K199" s="660">
        <v>1339875</v>
      </c>
      <c r="L199" s="660">
        <v>1339889</v>
      </c>
      <c r="M199" s="661"/>
      <c r="N199" s="392"/>
      <c r="O199" s="379"/>
      <c r="P199" s="394"/>
      <c r="Q199" s="391"/>
      <c r="R199" s="392"/>
      <c r="S199" s="379"/>
      <c r="T199" s="379"/>
      <c r="U199" s="379"/>
      <c r="V199" s="379"/>
      <c r="W199" s="379"/>
      <c r="X199" s="379"/>
      <c r="Y199" s="379"/>
      <c r="Z199" s="379"/>
    </row>
    <row r="200" spans="1:26" ht="20.5" hidden="1" customHeight="1" x14ac:dyDescent="0.35">
      <c r="A200" s="379"/>
      <c r="B200" s="653" t="s">
        <v>47</v>
      </c>
      <c r="C200" s="653" t="s">
        <v>1343</v>
      </c>
      <c r="D200" s="653" t="s">
        <v>1344</v>
      </c>
      <c r="E200" s="664" t="s">
        <v>36</v>
      </c>
      <c r="F200" s="666" t="s">
        <v>46</v>
      </c>
      <c r="G200" s="656">
        <v>15</v>
      </c>
      <c r="H200" s="657">
        <v>296802</v>
      </c>
      <c r="I200" s="658"/>
      <c r="J200" s="659">
        <v>13685.8</v>
      </c>
      <c r="K200" s="660">
        <v>1339890</v>
      </c>
      <c r="L200" s="660">
        <v>1339904</v>
      </c>
      <c r="M200" s="661"/>
      <c r="N200" s="392"/>
      <c r="O200" s="379"/>
      <c r="P200" s="394"/>
      <c r="Q200" s="391"/>
      <c r="R200" s="392"/>
      <c r="S200" s="379"/>
      <c r="T200" s="379"/>
      <c r="U200" s="379"/>
      <c r="V200" s="379"/>
      <c r="W200" s="379"/>
      <c r="X200" s="379"/>
      <c r="Y200" s="379"/>
      <c r="Z200" s="379"/>
    </row>
    <row r="201" spans="1:26" ht="20.5" hidden="1" customHeight="1" x14ac:dyDescent="0.35">
      <c r="A201" s="379"/>
      <c r="B201" s="653" t="s">
        <v>47</v>
      </c>
      <c r="C201" s="653" t="s">
        <v>1345</v>
      </c>
      <c r="D201" s="653" t="s">
        <v>1346</v>
      </c>
      <c r="E201" s="664" t="s">
        <v>36</v>
      </c>
      <c r="F201" s="662" t="s">
        <v>408</v>
      </c>
      <c r="G201" s="656">
        <v>15</v>
      </c>
      <c r="H201" s="657">
        <v>274737</v>
      </c>
      <c r="I201" s="658"/>
      <c r="J201" s="659">
        <v>18315.8</v>
      </c>
      <c r="K201" s="660">
        <v>1339905</v>
      </c>
      <c r="L201" s="660">
        <v>1339919</v>
      </c>
      <c r="M201" s="661"/>
      <c r="N201" s="392"/>
      <c r="O201" s="379"/>
      <c r="P201" s="394"/>
      <c r="Q201" s="391"/>
      <c r="R201" s="392"/>
      <c r="S201" s="379"/>
      <c r="T201" s="379"/>
      <c r="U201" s="379"/>
      <c r="V201" s="379"/>
      <c r="W201" s="379"/>
      <c r="X201" s="379"/>
      <c r="Y201" s="379"/>
      <c r="Z201" s="379"/>
    </row>
    <row r="202" spans="1:26" ht="20.5" hidden="1" customHeight="1" x14ac:dyDescent="0.35">
      <c r="A202" s="379"/>
      <c r="B202" s="653" t="s">
        <v>47</v>
      </c>
      <c r="C202" s="653" t="s">
        <v>1347</v>
      </c>
      <c r="D202" s="653" t="s">
        <v>1348</v>
      </c>
      <c r="E202" s="664" t="s">
        <v>36</v>
      </c>
      <c r="F202" s="655" t="s">
        <v>409</v>
      </c>
      <c r="G202" s="656">
        <v>15</v>
      </c>
      <c r="H202" s="657">
        <v>280737</v>
      </c>
      <c r="I202" s="658"/>
      <c r="J202" s="659">
        <v>18715.8</v>
      </c>
      <c r="K202" s="660">
        <v>1339920</v>
      </c>
      <c r="L202" s="660">
        <v>1339934</v>
      </c>
      <c r="M202" s="661"/>
      <c r="N202" s="392"/>
      <c r="O202" s="379"/>
      <c r="P202" s="394"/>
      <c r="Q202" s="391"/>
      <c r="R202" s="392"/>
      <c r="S202" s="379"/>
      <c r="T202" s="379"/>
      <c r="U202" s="379"/>
      <c r="V202" s="379"/>
      <c r="W202" s="379"/>
      <c r="X202" s="379"/>
      <c r="Y202" s="379"/>
      <c r="Z202" s="379"/>
    </row>
    <row r="203" spans="1:26" ht="20.5" hidden="1" customHeight="1" x14ac:dyDescent="0.35">
      <c r="A203" s="379"/>
      <c r="B203" s="653" t="s">
        <v>47</v>
      </c>
      <c r="C203" s="653" t="s">
        <v>1349</v>
      </c>
      <c r="D203" s="653" t="s">
        <v>1350</v>
      </c>
      <c r="E203" s="664" t="s">
        <v>36</v>
      </c>
      <c r="F203" s="666" t="s">
        <v>42</v>
      </c>
      <c r="G203" s="656">
        <v>10</v>
      </c>
      <c r="H203" s="657">
        <v>102118</v>
      </c>
      <c r="I203" s="658"/>
      <c r="J203" s="671">
        <v>10211.799999999999</v>
      </c>
      <c r="K203" s="660">
        <v>1339935</v>
      </c>
      <c r="L203" s="660">
        <v>1339944</v>
      </c>
      <c r="M203" s="661"/>
      <c r="N203" s="392"/>
      <c r="O203" s="379"/>
      <c r="P203" s="394"/>
      <c r="Q203" s="391"/>
      <c r="R203" s="392"/>
      <c r="S203" s="379"/>
      <c r="T203" s="379"/>
      <c r="U203" s="379"/>
      <c r="V203" s="379"/>
      <c r="W203" s="379"/>
      <c r="X203" s="379"/>
      <c r="Y203" s="379"/>
      <c r="Z203" s="379"/>
    </row>
    <row r="204" spans="1:26" ht="20.5" hidden="1" customHeight="1" x14ac:dyDescent="0.35">
      <c r="A204" s="379"/>
      <c r="B204" s="653" t="s">
        <v>47</v>
      </c>
      <c r="C204" s="653" t="s">
        <v>1351</v>
      </c>
      <c r="D204" s="653" t="s">
        <v>1352</v>
      </c>
      <c r="E204" s="664" t="s">
        <v>36</v>
      </c>
      <c r="F204" s="666" t="s">
        <v>42</v>
      </c>
      <c r="G204" s="656">
        <v>10</v>
      </c>
      <c r="H204" s="657">
        <v>102118</v>
      </c>
      <c r="I204" s="658"/>
      <c r="J204" s="671">
        <v>10211.799999999999</v>
      </c>
      <c r="K204" s="660">
        <v>1339945</v>
      </c>
      <c r="L204" s="660">
        <v>1339954</v>
      </c>
      <c r="M204" s="661"/>
      <c r="N204" s="392"/>
      <c r="O204" s="379"/>
      <c r="P204" s="394"/>
      <c r="Q204" s="391"/>
      <c r="R204" s="392"/>
      <c r="S204" s="379"/>
      <c r="T204" s="379"/>
      <c r="U204" s="379"/>
      <c r="V204" s="379"/>
      <c r="W204" s="379"/>
      <c r="X204" s="379"/>
      <c r="Y204" s="379"/>
      <c r="Z204" s="379"/>
    </row>
    <row r="205" spans="1:26" ht="20.5" hidden="1" customHeight="1" x14ac:dyDescent="0.35">
      <c r="A205" s="379"/>
      <c r="B205" s="653" t="s">
        <v>47</v>
      </c>
      <c r="C205" s="653" t="s">
        <v>1353</v>
      </c>
      <c r="D205" s="653" t="s">
        <v>1354</v>
      </c>
      <c r="E205" s="664" t="s">
        <v>36</v>
      </c>
      <c r="F205" s="668" t="s">
        <v>231</v>
      </c>
      <c r="G205" s="656">
        <v>15</v>
      </c>
      <c r="H205" s="657">
        <v>301332</v>
      </c>
      <c r="I205" s="658"/>
      <c r="J205" s="665">
        <v>20088.8</v>
      </c>
      <c r="K205" s="660">
        <v>1339955</v>
      </c>
      <c r="L205" s="660">
        <v>1339969</v>
      </c>
      <c r="M205" s="661"/>
      <c r="N205" s="392"/>
      <c r="O205" s="379"/>
      <c r="P205" s="394"/>
      <c r="Q205" s="391"/>
      <c r="R205" s="392"/>
      <c r="S205" s="379"/>
      <c r="T205" s="379"/>
      <c r="U205" s="379"/>
      <c r="V205" s="379"/>
      <c r="W205" s="379"/>
      <c r="X205" s="379"/>
      <c r="Y205" s="379"/>
      <c r="Z205" s="379"/>
    </row>
    <row r="206" spans="1:26" ht="20.5" hidden="1" customHeight="1" x14ac:dyDescent="0.35">
      <c r="A206" s="379"/>
      <c r="B206" s="653" t="s">
        <v>47</v>
      </c>
      <c r="C206" s="653" t="s">
        <v>1355</v>
      </c>
      <c r="D206" s="653" t="s">
        <v>1356</v>
      </c>
      <c r="E206" s="664" t="s">
        <v>36</v>
      </c>
      <c r="F206" s="425" t="s">
        <v>39</v>
      </c>
      <c r="G206" s="656">
        <v>15</v>
      </c>
      <c r="H206" s="657">
        <v>127511.99999999999</v>
      </c>
      <c r="I206" s="658"/>
      <c r="J206" s="665">
        <v>8500.7999999999993</v>
      </c>
      <c r="K206" s="660">
        <v>1339970</v>
      </c>
      <c r="L206" s="660">
        <v>1339984</v>
      </c>
      <c r="M206" s="690">
        <v>8500.7999999999993</v>
      </c>
      <c r="N206" s="392"/>
      <c r="O206" s="379"/>
      <c r="P206" s="394"/>
      <c r="Q206" s="391"/>
      <c r="R206" s="392"/>
      <c r="S206" s="379"/>
      <c r="T206" s="379"/>
      <c r="U206" s="379"/>
      <c r="V206" s="379"/>
      <c r="W206" s="379"/>
      <c r="X206" s="379"/>
      <c r="Y206" s="379"/>
      <c r="Z206" s="379"/>
    </row>
    <row r="207" spans="1:26" ht="20.5" hidden="1" customHeight="1" x14ac:dyDescent="0.35">
      <c r="A207" s="379"/>
      <c r="B207" s="653" t="s">
        <v>47</v>
      </c>
      <c r="C207" s="653" t="s">
        <v>1357</v>
      </c>
      <c r="D207" s="653" t="s">
        <v>1358</v>
      </c>
      <c r="E207" s="664" t="s">
        <v>36</v>
      </c>
      <c r="F207" s="425" t="s">
        <v>39</v>
      </c>
      <c r="G207" s="656">
        <v>15</v>
      </c>
      <c r="H207" s="657">
        <v>127511.99999999999</v>
      </c>
      <c r="I207" s="658"/>
      <c r="J207" s="665">
        <v>8500.7999999999993</v>
      </c>
      <c r="K207" s="660">
        <v>1339985</v>
      </c>
      <c r="L207" s="660">
        <v>1339999</v>
      </c>
      <c r="M207" s="690">
        <v>8500.7999999999993</v>
      </c>
      <c r="N207" s="392"/>
      <c r="O207" s="379"/>
      <c r="P207" s="394"/>
      <c r="Q207" s="391"/>
      <c r="R207" s="392"/>
      <c r="S207" s="379"/>
      <c r="T207" s="379"/>
      <c r="U207" s="379"/>
      <c r="V207" s="379"/>
      <c r="W207" s="379"/>
      <c r="X207" s="379"/>
      <c r="Y207" s="379"/>
      <c r="Z207" s="379"/>
    </row>
    <row r="208" spans="1:26" ht="20.5" hidden="1" customHeight="1" x14ac:dyDescent="0.35">
      <c r="A208" s="379"/>
      <c r="B208" s="653" t="s">
        <v>47</v>
      </c>
      <c r="C208" s="653" t="s">
        <v>1359</v>
      </c>
      <c r="D208" s="653" t="s">
        <v>1360</v>
      </c>
      <c r="E208" s="664" t="s">
        <v>36</v>
      </c>
      <c r="F208" s="666" t="s">
        <v>944</v>
      </c>
      <c r="G208" s="656">
        <v>15</v>
      </c>
      <c r="H208" s="657">
        <v>313445</v>
      </c>
      <c r="I208" s="658"/>
      <c r="J208" s="659">
        <v>11515.8</v>
      </c>
      <c r="K208" s="660">
        <v>1340000</v>
      </c>
      <c r="L208" s="660">
        <v>1340014</v>
      </c>
      <c r="M208" s="661"/>
      <c r="N208" s="392"/>
      <c r="O208" s="379"/>
      <c r="P208" s="394"/>
      <c r="Q208" s="391"/>
      <c r="R208" s="392"/>
      <c r="S208" s="379"/>
      <c r="T208" s="379"/>
      <c r="U208" s="379"/>
      <c r="V208" s="379"/>
      <c r="W208" s="379"/>
      <c r="X208" s="379"/>
      <c r="Y208" s="379"/>
      <c r="Z208" s="379"/>
    </row>
    <row r="209" spans="1:26" ht="20.5" hidden="1" customHeight="1" x14ac:dyDescent="0.35">
      <c r="A209" s="379"/>
      <c r="B209" s="653" t="s">
        <v>49</v>
      </c>
      <c r="C209" s="653" t="s">
        <v>1361</v>
      </c>
      <c r="D209" s="653" t="s">
        <v>1362</v>
      </c>
      <c r="E209" s="664" t="s">
        <v>945</v>
      </c>
      <c r="F209" s="664" t="s">
        <v>26</v>
      </c>
      <c r="G209" s="692">
        <v>50</v>
      </c>
      <c r="H209" s="657">
        <v>387540</v>
      </c>
      <c r="I209" s="658"/>
      <c r="J209" s="665">
        <v>7750.8</v>
      </c>
      <c r="K209" s="660">
        <v>1340015</v>
      </c>
      <c r="L209" s="660">
        <v>1340064</v>
      </c>
      <c r="M209" s="661"/>
      <c r="N209" s="392"/>
      <c r="O209" s="379"/>
      <c r="P209" s="394"/>
      <c r="Q209" s="391"/>
      <c r="R209" s="392"/>
      <c r="S209" s="379"/>
      <c r="T209" s="379"/>
      <c r="U209" s="379"/>
      <c r="V209" s="379"/>
      <c r="W209" s="379"/>
      <c r="X209" s="379"/>
      <c r="Y209" s="379"/>
      <c r="Z209" s="379"/>
    </row>
    <row r="210" spans="1:26" ht="20.5" hidden="1" customHeight="1" x14ac:dyDescent="0.35">
      <c r="A210" s="379"/>
      <c r="B210" s="653" t="s">
        <v>49</v>
      </c>
      <c r="C210" s="653" t="s">
        <v>1363</v>
      </c>
      <c r="D210" s="653" t="s">
        <v>1364</v>
      </c>
      <c r="E210" s="664" t="s">
        <v>48</v>
      </c>
      <c r="F210" s="693" t="s">
        <v>318</v>
      </c>
      <c r="G210" s="308">
        <v>50</v>
      </c>
      <c r="H210" s="657">
        <v>925290</v>
      </c>
      <c r="I210" s="658"/>
      <c r="J210" s="671">
        <v>18505.8</v>
      </c>
      <c r="K210" s="660">
        <v>1340065</v>
      </c>
      <c r="L210" s="660">
        <v>1340114</v>
      </c>
      <c r="M210" s="661"/>
      <c r="N210" s="392"/>
      <c r="O210" s="379"/>
      <c r="P210" s="394"/>
      <c r="Q210" s="391"/>
      <c r="R210" s="392"/>
      <c r="S210" s="379"/>
      <c r="T210" s="379"/>
      <c r="U210" s="379"/>
      <c r="V210" s="379"/>
      <c r="W210" s="379"/>
      <c r="X210" s="379"/>
      <c r="Y210" s="379"/>
      <c r="Z210" s="379"/>
    </row>
    <row r="211" spans="1:26" ht="20.5" customHeight="1" x14ac:dyDescent="0.35">
      <c r="A211" s="379"/>
      <c r="B211" s="653" t="s">
        <v>49</v>
      </c>
      <c r="C211" s="653" t="s">
        <v>1365</v>
      </c>
      <c r="D211" s="653" t="s">
        <v>1366</v>
      </c>
      <c r="E211" s="664" t="s">
        <v>48</v>
      </c>
      <c r="F211" s="664" t="s">
        <v>31</v>
      </c>
      <c r="G211" s="308">
        <v>50</v>
      </c>
      <c r="H211" s="657">
        <v>812040</v>
      </c>
      <c r="I211" s="658"/>
      <c r="J211" s="665">
        <v>16240.8</v>
      </c>
      <c r="K211" s="660">
        <v>1340115</v>
      </c>
      <c r="L211" s="660">
        <v>1340164</v>
      </c>
      <c r="M211" s="661"/>
      <c r="N211" s="392"/>
      <c r="O211" s="379"/>
      <c r="P211" s="394"/>
      <c r="Q211" s="391"/>
      <c r="R211" s="392"/>
      <c r="S211" s="379"/>
      <c r="T211" s="379"/>
      <c r="U211" s="379"/>
      <c r="V211" s="379"/>
      <c r="W211" s="379"/>
      <c r="X211" s="379"/>
      <c r="Y211" s="379"/>
      <c r="Z211" s="379"/>
    </row>
    <row r="212" spans="1:26" ht="20.5" hidden="1" customHeight="1" x14ac:dyDescent="0.35">
      <c r="A212" s="379"/>
      <c r="B212" s="653" t="s">
        <v>49</v>
      </c>
      <c r="C212" s="653" t="s">
        <v>1367</v>
      </c>
      <c r="D212" s="653" t="s">
        <v>1368</v>
      </c>
      <c r="E212" s="664" t="s">
        <v>48</v>
      </c>
      <c r="F212" s="666" t="s">
        <v>944</v>
      </c>
      <c r="G212" s="308">
        <v>75</v>
      </c>
      <c r="H212" s="694">
        <v>940335</v>
      </c>
      <c r="I212" s="658"/>
      <c r="J212" s="659">
        <v>11515.8</v>
      </c>
      <c r="K212" s="660">
        <v>1340165</v>
      </c>
      <c r="L212" s="660">
        <v>1340239</v>
      </c>
      <c r="M212" s="661"/>
      <c r="N212" s="392"/>
      <c r="O212" s="379"/>
      <c r="P212" s="394"/>
      <c r="Q212" s="391"/>
      <c r="R212" s="392"/>
      <c r="S212" s="379"/>
      <c r="T212" s="379"/>
      <c r="U212" s="379"/>
      <c r="V212" s="379"/>
      <c r="W212" s="379"/>
      <c r="X212" s="379"/>
      <c r="Y212" s="379"/>
      <c r="Z212" s="379"/>
    </row>
    <row r="213" spans="1:26" ht="20.5" hidden="1" customHeight="1" x14ac:dyDescent="0.35">
      <c r="A213" s="379"/>
      <c r="B213" s="653" t="s">
        <v>49</v>
      </c>
      <c r="C213" s="653" t="s">
        <v>1369</v>
      </c>
      <c r="D213" s="653" t="s">
        <v>1370</v>
      </c>
      <c r="E213" s="664" t="s">
        <v>48</v>
      </c>
      <c r="F213" s="654" t="s">
        <v>375</v>
      </c>
      <c r="G213" s="308">
        <v>25</v>
      </c>
      <c r="H213" s="657">
        <v>359020</v>
      </c>
      <c r="I213" s="658"/>
      <c r="J213" s="659">
        <v>14360.8</v>
      </c>
      <c r="K213" s="660">
        <v>1340240</v>
      </c>
      <c r="L213" s="660">
        <v>1340264</v>
      </c>
      <c r="M213" s="661"/>
      <c r="N213" s="392"/>
      <c r="O213" s="379"/>
      <c r="P213" s="394"/>
      <c r="Q213" s="391"/>
      <c r="R213" s="392"/>
      <c r="S213" s="379"/>
      <c r="T213" s="379"/>
      <c r="U213" s="379"/>
      <c r="V213" s="379"/>
      <c r="W213" s="379"/>
      <c r="X213" s="379"/>
      <c r="Y213" s="379"/>
      <c r="Z213" s="379"/>
    </row>
    <row r="214" spans="1:26" ht="20.5" hidden="1" customHeight="1" x14ac:dyDescent="0.35">
      <c r="A214" s="379"/>
      <c r="B214" s="653" t="s">
        <v>49</v>
      </c>
      <c r="C214" s="653" t="s">
        <v>1371</v>
      </c>
      <c r="D214" s="653" t="s">
        <v>1372</v>
      </c>
      <c r="E214" s="664" t="s">
        <v>48</v>
      </c>
      <c r="F214" s="654" t="s">
        <v>376</v>
      </c>
      <c r="G214" s="308">
        <v>25</v>
      </c>
      <c r="H214" s="657">
        <v>345020</v>
      </c>
      <c r="I214" s="658"/>
      <c r="J214" s="659">
        <v>13800.8</v>
      </c>
      <c r="K214" s="660">
        <v>1340265</v>
      </c>
      <c r="L214" s="660">
        <v>1340289</v>
      </c>
      <c r="M214" s="661"/>
      <c r="N214" s="392"/>
      <c r="O214" s="379"/>
      <c r="P214" s="394"/>
      <c r="Q214" s="391"/>
      <c r="R214" s="392"/>
      <c r="S214" s="379"/>
      <c r="T214" s="379"/>
      <c r="U214" s="379"/>
      <c r="V214" s="379"/>
      <c r="W214" s="379"/>
      <c r="X214" s="379"/>
      <c r="Y214" s="379"/>
      <c r="Z214" s="379"/>
    </row>
    <row r="215" spans="1:26" ht="20.5" hidden="1" customHeight="1" x14ac:dyDescent="0.35">
      <c r="A215" s="379"/>
      <c r="B215" s="653" t="s">
        <v>49</v>
      </c>
      <c r="C215" s="653" t="s">
        <v>1373</v>
      </c>
      <c r="D215" s="653" t="s">
        <v>1374</v>
      </c>
      <c r="E215" s="664" t="s">
        <v>48</v>
      </c>
      <c r="F215" s="668" t="s">
        <v>231</v>
      </c>
      <c r="G215" s="308">
        <v>15</v>
      </c>
      <c r="H215" s="657">
        <v>301332</v>
      </c>
      <c r="I215" s="658"/>
      <c r="J215" s="665">
        <v>20088.8</v>
      </c>
      <c r="K215" s="660">
        <v>1340290</v>
      </c>
      <c r="L215" s="660">
        <v>1340304</v>
      </c>
      <c r="M215" s="661"/>
      <c r="N215" s="392"/>
      <c r="O215" s="379"/>
      <c r="P215" s="394"/>
      <c r="Q215" s="391"/>
      <c r="R215" s="392"/>
      <c r="S215" s="379"/>
      <c r="T215" s="379"/>
      <c r="U215" s="379"/>
      <c r="V215" s="379"/>
      <c r="W215" s="379"/>
      <c r="X215" s="379"/>
      <c r="Y215" s="379"/>
      <c r="Z215" s="379"/>
    </row>
    <row r="216" spans="1:26" ht="20.5" hidden="1" customHeight="1" x14ac:dyDescent="0.35">
      <c r="A216" s="379"/>
      <c r="B216" s="653" t="s">
        <v>49</v>
      </c>
      <c r="C216" s="653" t="s">
        <v>1375</v>
      </c>
      <c r="D216" s="653" t="s">
        <v>1376</v>
      </c>
      <c r="E216" s="664" t="s">
        <v>48</v>
      </c>
      <c r="F216" s="664" t="s">
        <v>26</v>
      </c>
      <c r="G216" s="695">
        <v>100</v>
      </c>
      <c r="H216" s="657">
        <v>775080</v>
      </c>
      <c r="I216" s="658"/>
      <c r="J216" s="665">
        <v>7750.8</v>
      </c>
      <c r="K216" s="660">
        <v>1340305</v>
      </c>
      <c r="L216" s="660">
        <v>1340404</v>
      </c>
      <c r="M216" s="661"/>
      <c r="N216" s="392"/>
      <c r="O216" s="379"/>
      <c r="P216" s="394"/>
      <c r="Q216" s="391"/>
      <c r="R216" s="392"/>
      <c r="S216" s="379"/>
      <c r="T216" s="379"/>
      <c r="U216" s="379"/>
      <c r="V216" s="379"/>
      <c r="W216" s="379"/>
      <c r="X216" s="379"/>
      <c r="Y216" s="379"/>
      <c r="Z216" s="379"/>
    </row>
    <row r="217" spans="1:26" ht="20.5" hidden="1" customHeight="1" x14ac:dyDescent="0.35">
      <c r="A217" s="379"/>
      <c r="B217" s="653" t="s">
        <v>49</v>
      </c>
      <c r="C217" s="653" t="s">
        <v>1377</v>
      </c>
      <c r="D217" s="653" t="s">
        <v>1378</v>
      </c>
      <c r="E217" s="664" t="s">
        <v>48</v>
      </c>
      <c r="F217" s="696" t="s">
        <v>40</v>
      </c>
      <c r="G217" s="327">
        <v>50</v>
      </c>
      <c r="H217" s="657">
        <v>554540</v>
      </c>
      <c r="I217" s="658"/>
      <c r="J217" s="659">
        <v>11090.8</v>
      </c>
      <c r="K217" s="660">
        <v>1340405</v>
      </c>
      <c r="L217" s="660">
        <v>1340454</v>
      </c>
      <c r="M217" s="661"/>
      <c r="N217" s="392"/>
      <c r="O217" s="379"/>
      <c r="P217" s="394"/>
      <c r="Q217" s="391"/>
      <c r="R217" s="392"/>
      <c r="S217" s="379"/>
      <c r="T217" s="379"/>
      <c r="U217" s="379"/>
      <c r="V217" s="379"/>
      <c r="W217" s="379"/>
      <c r="X217" s="379"/>
      <c r="Y217" s="379"/>
      <c r="Z217" s="379"/>
    </row>
    <row r="218" spans="1:26" ht="20.5" hidden="1" customHeight="1" x14ac:dyDescent="0.35">
      <c r="A218" s="379"/>
      <c r="B218" s="653" t="s">
        <v>49</v>
      </c>
      <c r="C218" s="653" t="s">
        <v>1379</v>
      </c>
      <c r="D218" s="653" t="s">
        <v>1380</v>
      </c>
      <c r="E218" s="664" t="s">
        <v>48</v>
      </c>
      <c r="F218" s="664" t="s">
        <v>489</v>
      </c>
      <c r="G218" s="308">
        <v>25</v>
      </c>
      <c r="H218" s="657">
        <v>309645</v>
      </c>
      <c r="I218" s="658"/>
      <c r="J218" s="671">
        <v>12385.8</v>
      </c>
      <c r="K218" s="660">
        <v>1340455</v>
      </c>
      <c r="L218" s="660">
        <v>1340479</v>
      </c>
      <c r="M218" s="661"/>
      <c r="N218" s="392"/>
      <c r="O218" s="379"/>
      <c r="P218" s="394"/>
      <c r="Q218" s="391"/>
      <c r="R218" s="392"/>
      <c r="S218" s="379"/>
      <c r="T218" s="379"/>
      <c r="U218" s="379"/>
      <c r="V218" s="379"/>
      <c r="W218" s="379"/>
      <c r="X218" s="379"/>
      <c r="Y218" s="379"/>
      <c r="Z218" s="379"/>
    </row>
    <row r="219" spans="1:26" ht="20.5" hidden="1" customHeight="1" x14ac:dyDescent="0.35">
      <c r="A219" s="379"/>
      <c r="B219" s="653" t="s">
        <v>49</v>
      </c>
      <c r="C219" s="653" t="s">
        <v>1381</v>
      </c>
      <c r="D219" s="653" t="s">
        <v>1382</v>
      </c>
      <c r="E219" s="664" t="s">
        <v>48</v>
      </c>
      <c r="F219" s="693" t="s">
        <v>116</v>
      </c>
      <c r="G219" s="308">
        <v>25</v>
      </c>
      <c r="H219" s="657">
        <v>631420</v>
      </c>
      <c r="I219" s="658"/>
      <c r="J219" s="659">
        <v>25256.799999999999</v>
      </c>
      <c r="K219" s="660">
        <v>1340480</v>
      </c>
      <c r="L219" s="660">
        <v>1340504</v>
      </c>
      <c r="M219" s="661"/>
      <c r="N219" s="392"/>
      <c r="O219" s="379"/>
      <c r="P219" s="394"/>
      <c r="Q219" s="391"/>
      <c r="R219" s="392"/>
      <c r="S219" s="379"/>
      <c r="T219" s="379"/>
      <c r="U219" s="379"/>
      <c r="V219" s="379"/>
      <c r="W219" s="379"/>
      <c r="X219" s="379"/>
      <c r="Y219" s="379"/>
      <c r="Z219" s="379"/>
    </row>
    <row r="220" spans="1:26" ht="20.5" hidden="1" customHeight="1" x14ac:dyDescent="0.35">
      <c r="A220" s="379"/>
      <c r="B220" s="653" t="s">
        <v>49</v>
      </c>
      <c r="C220" s="653" t="s">
        <v>1383</v>
      </c>
      <c r="D220" s="653" t="s">
        <v>1384</v>
      </c>
      <c r="E220" s="664" t="s">
        <v>48</v>
      </c>
      <c r="F220" s="654" t="s">
        <v>119</v>
      </c>
      <c r="G220" s="308">
        <v>25</v>
      </c>
      <c r="H220" s="657">
        <v>1003845.0000000001</v>
      </c>
      <c r="I220" s="658"/>
      <c r="J220" s="684">
        <v>40153.800000000003</v>
      </c>
      <c r="K220" s="660">
        <v>1340505</v>
      </c>
      <c r="L220" s="660">
        <v>1340529</v>
      </c>
      <c r="M220" s="661"/>
      <c r="N220" s="392"/>
      <c r="O220" s="379"/>
      <c r="P220" s="394"/>
      <c r="Q220" s="391"/>
      <c r="R220" s="392"/>
      <c r="S220" s="379"/>
      <c r="T220" s="379"/>
      <c r="U220" s="379"/>
      <c r="V220" s="379"/>
      <c r="W220" s="379"/>
      <c r="X220" s="379"/>
      <c r="Y220" s="379"/>
      <c r="Z220" s="379"/>
    </row>
    <row r="221" spans="1:26" ht="20.5" hidden="1" customHeight="1" x14ac:dyDescent="0.35">
      <c r="A221" s="379"/>
      <c r="B221" s="653" t="s">
        <v>49</v>
      </c>
      <c r="C221" s="653" t="s">
        <v>1385</v>
      </c>
      <c r="D221" s="653" t="s">
        <v>1386</v>
      </c>
      <c r="E221" s="664" t="s">
        <v>48</v>
      </c>
      <c r="F221" s="654" t="s">
        <v>29</v>
      </c>
      <c r="G221" s="308">
        <v>25</v>
      </c>
      <c r="H221" s="657">
        <v>859545.00000000012</v>
      </c>
      <c r="I221" s="658"/>
      <c r="J221" s="659">
        <v>34381.800000000003</v>
      </c>
      <c r="K221" s="660">
        <v>1340530</v>
      </c>
      <c r="L221" s="660">
        <v>1340554</v>
      </c>
      <c r="M221" s="661"/>
      <c r="N221" s="392"/>
      <c r="O221" s="379"/>
      <c r="P221" s="394"/>
      <c r="Q221" s="391"/>
      <c r="R221" s="392"/>
      <c r="S221" s="379"/>
      <c r="T221" s="379"/>
      <c r="U221" s="379"/>
      <c r="V221" s="379"/>
      <c r="W221" s="379"/>
      <c r="X221" s="379"/>
      <c r="Y221" s="379"/>
      <c r="Z221" s="379"/>
    </row>
    <row r="222" spans="1:26" ht="20.5" hidden="1" customHeight="1" x14ac:dyDescent="0.35">
      <c r="A222" s="379"/>
      <c r="B222" s="653" t="s">
        <v>49</v>
      </c>
      <c r="C222" s="653" t="s">
        <v>1387</v>
      </c>
      <c r="D222" s="653" t="s">
        <v>1388</v>
      </c>
      <c r="E222" s="664" t="s">
        <v>48</v>
      </c>
      <c r="F222" s="662" t="s">
        <v>408</v>
      </c>
      <c r="G222" s="308">
        <v>25</v>
      </c>
      <c r="H222" s="657">
        <v>457895</v>
      </c>
      <c r="I222" s="658"/>
      <c r="J222" s="659">
        <v>18315.8</v>
      </c>
      <c r="K222" s="660">
        <v>1340555</v>
      </c>
      <c r="L222" s="660">
        <v>1340579</v>
      </c>
      <c r="M222" s="661"/>
      <c r="N222" s="392"/>
      <c r="O222" s="379"/>
      <c r="P222" s="394"/>
      <c r="Q222" s="391"/>
      <c r="R222" s="392"/>
      <c r="S222" s="379"/>
      <c r="T222" s="379"/>
      <c r="U222" s="379"/>
      <c r="V222" s="379"/>
      <c r="W222" s="379"/>
      <c r="X222" s="379"/>
      <c r="Y222" s="379"/>
      <c r="Z222" s="379"/>
    </row>
    <row r="223" spans="1:26" ht="20.5" hidden="1" customHeight="1" x14ac:dyDescent="0.35">
      <c r="A223" s="379"/>
      <c r="B223" s="653" t="s">
        <v>49</v>
      </c>
      <c r="C223" s="653" t="s">
        <v>1389</v>
      </c>
      <c r="D223" s="653" t="s">
        <v>1390</v>
      </c>
      <c r="E223" s="664" t="s">
        <v>48</v>
      </c>
      <c r="F223" s="655" t="s">
        <v>409</v>
      </c>
      <c r="G223" s="308">
        <v>25</v>
      </c>
      <c r="H223" s="657">
        <v>467895</v>
      </c>
      <c r="I223" s="658"/>
      <c r="J223" s="659">
        <v>18715.8</v>
      </c>
      <c r="K223" s="660">
        <v>1340580</v>
      </c>
      <c r="L223" s="660">
        <v>1340604</v>
      </c>
      <c r="M223" s="661"/>
      <c r="N223" s="392"/>
      <c r="O223" s="379"/>
      <c r="P223" s="394"/>
      <c r="Q223" s="391"/>
      <c r="R223" s="392"/>
      <c r="S223" s="379"/>
      <c r="T223" s="379"/>
      <c r="U223" s="379"/>
      <c r="V223" s="379"/>
      <c r="W223" s="379"/>
      <c r="X223" s="379"/>
      <c r="Y223" s="379"/>
      <c r="Z223" s="379"/>
    </row>
    <row r="224" spans="1:26" ht="20.5" hidden="1" customHeight="1" x14ac:dyDescent="0.35">
      <c r="A224" s="379"/>
      <c r="B224" s="653" t="s">
        <v>49</v>
      </c>
      <c r="C224" s="653" t="s">
        <v>1391</v>
      </c>
      <c r="D224" s="653" t="s">
        <v>1392</v>
      </c>
      <c r="E224" s="664" t="s">
        <v>48</v>
      </c>
      <c r="F224" s="664" t="s">
        <v>25</v>
      </c>
      <c r="G224" s="308">
        <v>150</v>
      </c>
      <c r="H224" s="657">
        <v>3202320</v>
      </c>
      <c r="I224" s="658"/>
      <c r="J224" s="659">
        <v>21348.799999999999</v>
      </c>
      <c r="K224" s="660">
        <v>1340605</v>
      </c>
      <c r="L224" s="660">
        <v>1340754</v>
      </c>
      <c r="M224" s="661"/>
      <c r="N224" s="392"/>
      <c r="O224" s="379"/>
      <c r="P224" s="394"/>
      <c r="Q224" s="391"/>
      <c r="R224" s="392"/>
      <c r="S224" s="379"/>
      <c r="T224" s="379"/>
      <c r="U224" s="379"/>
      <c r="V224" s="379"/>
      <c r="W224" s="379"/>
      <c r="X224" s="379"/>
      <c r="Y224" s="379"/>
      <c r="Z224" s="379"/>
    </row>
    <row r="225" spans="1:26" ht="22.5" hidden="1" customHeight="1" x14ac:dyDescent="0.35">
      <c r="A225" s="379"/>
      <c r="B225" s="697" t="s">
        <v>12</v>
      </c>
      <c r="C225" s="697"/>
      <c r="D225" s="697"/>
      <c r="E225" s="697"/>
      <c r="F225" s="697"/>
      <c r="G225" s="698">
        <f>SUM(G11:G224)</f>
        <v>5439</v>
      </c>
      <c r="H225" s="699">
        <f>SUM(H11:H224)</f>
        <v>81844562.200000003</v>
      </c>
      <c r="I225" s="697"/>
      <c r="J225" s="652"/>
      <c r="K225" s="652"/>
      <c r="L225" s="652"/>
      <c r="M225" s="652"/>
      <c r="N225" s="379"/>
      <c r="O225" s="379"/>
      <c r="P225" s="379"/>
      <c r="Q225" s="379"/>
      <c r="R225" s="379"/>
      <c r="S225" s="379"/>
      <c r="T225" s="379"/>
      <c r="U225" s="379"/>
      <c r="V225" s="379"/>
      <c r="W225" s="379"/>
      <c r="X225" s="379"/>
      <c r="Y225" s="379"/>
      <c r="Z225" s="379"/>
    </row>
    <row r="226" spans="1:26" ht="21.65" customHeight="1" x14ac:dyDescent="0.35">
      <c r="A226" s="379"/>
      <c r="B226" s="430"/>
      <c r="C226" s="430"/>
      <c r="D226" s="430"/>
      <c r="E226" s="430"/>
      <c r="F226" s="430"/>
      <c r="G226" s="431"/>
      <c r="H226" s="432"/>
      <c r="I226" s="430"/>
      <c r="J226" s="379"/>
      <c r="K226" s="379"/>
      <c r="L226" s="379"/>
      <c r="M226" s="379"/>
      <c r="N226" s="379"/>
      <c r="O226" s="379"/>
      <c r="P226" s="379"/>
      <c r="Q226" s="379"/>
      <c r="R226" s="379"/>
      <c r="S226" s="379"/>
      <c r="T226" s="379"/>
      <c r="U226" s="379"/>
      <c r="V226" s="379"/>
      <c r="W226" s="379"/>
      <c r="X226" s="379"/>
      <c r="Y226" s="379"/>
      <c r="Z226" s="379"/>
    </row>
    <row r="227" spans="1:26" ht="14.25" customHeight="1" x14ac:dyDescent="0.35">
      <c r="A227" s="379"/>
      <c r="B227" s="433" t="s">
        <v>704</v>
      </c>
      <c r="C227" s="434"/>
      <c r="D227" s="434"/>
      <c r="E227" s="433" t="s">
        <v>705</v>
      </c>
      <c r="F227" s="434"/>
      <c r="G227" s="434" t="s">
        <v>14</v>
      </c>
      <c r="H227" s="434"/>
      <c r="I227" s="434"/>
      <c r="J227" s="379"/>
      <c r="K227" s="379"/>
      <c r="L227" s="379"/>
      <c r="M227" s="379"/>
      <c r="N227" s="379"/>
      <c r="O227" s="379"/>
      <c r="P227" s="379"/>
      <c r="Q227" s="379"/>
      <c r="R227" s="379"/>
      <c r="S227" s="379"/>
      <c r="T227" s="379"/>
      <c r="U227" s="379"/>
      <c r="V227" s="379"/>
      <c r="W227" s="379"/>
      <c r="X227" s="379"/>
      <c r="Y227" s="379"/>
      <c r="Z227" s="379"/>
    </row>
    <row r="228" spans="1:26" ht="16.5" customHeight="1" x14ac:dyDescent="0.35">
      <c r="A228" s="379"/>
      <c r="B228" s="434"/>
      <c r="C228" s="434"/>
      <c r="D228" s="434"/>
      <c r="E228" s="434"/>
      <c r="F228" s="434"/>
      <c r="G228" s="434"/>
      <c r="H228" s="434"/>
      <c r="I228" s="434"/>
      <c r="J228" s="379"/>
      <c r="K228" s="379"/>
      <c r="L228" s="379"/>
      <c r="M228" s="379"/>
      <c r="N228" s="379"/>
      <c r="O228" s="379"/>
      <c r="P228" s="379"/>
      <c r="Q228" s="379"/>
      <c r="R228" s="379"/>
      <c r="S228" s="379"/>
      <c r="T228" s="379"/>
      <c r="U228" s="379"/>
      <c r="V228" s="379"/>
      <c r="W228" s="379"/>
      <c r="X228" s="379"/>
      <c r="Y228" s="379"/>
      <c r="Z228" s="379"/>
    </row>
    <row r="229" spans="1:26" ht="22" customHeight="1" x14ac:dyDescent="0.35">
      <c r="A229" s="379"/>
      <c r="B229" s="434"/>
      <c r="C229" s="434"/>
      <c r="D229" s="434"/>
      <c r="E229" s="434"/>
      <c r="F229" s="434"/>
      <c r="G229" s="434"/>
      <c r="H229" s="434"/>
      <c r="I229" s="434"/>
      <c r="J229" s="391"/>
      <c r="K229" s="379"/>
      <c r="L229" s="379"/>
      <c r="M229" s="379"/>
      <c r="N229" s="379"/>
      <c r="O229" s="379"/>
      <c r="P229" s="379"/>
      <c r="Q229" s="379"/>
      <c r="R229" s="379"/>
      <c r="S229" s="379"/>
      <c r="T229" s="379"/>
      <c r="U229" s="379"/>
      <c r="V229" s="379"/>
      <c r="W229" s="379"/>
      <c r="X229" s="379"/>
      <c r="Y229" s="379"/>
      <c r="Z229" s="379"/>
    </row>
    <row r="230" spans="1:26" ht="14.25" customHeight="1" x14ac:dyDescent="0.35">
      <c r="A230" s="379"/>
      <c r="B230" s="754" t="s">
        <v>545</v>
      </c>
      <c r="C230" s="755"/>
      <c r="D230" s="434"/>
      <c r="E230" s="435" t="s">
        <v>15</v>
      </c>
      <c r="F230" s="436"/>
      <c r="G230" s="435" t="s">
        <v>16</v>
      </c>
      <c r="H230" s="437"/>
      <c r="I230" s="437"/>
      <c r="J230" s="392"/>
      <c r="K230" s="379"/>
      <c r="L230" s="379"/>
      <c r="M230" s="379"/>
      <c r="N230" s="379"/>
      <c r="O230" s="379"/>
      <c r="P230" s="379"/>
      <c r="Q230" s="379"/>
      <c r="R230" s="379"/>
      <c r="S230" s="379"/>
      <c r="T230" s="379"/>
      <c r="U230" s="379"/>
      <c r="V230" s="379"/>
      <c r="W230" s="379"/>
      <c r="X230" s="379"/>
      <c r="Y230" s="379"/>
      <c r="Z230" s="379"/>
    </row>
    <row r="231" spans="1:26" ht="14.25" customHeight="1" x14ac:dyDescent="0.35">
      <c r="A231" s="379"/>
      <c r="B231" s="438" t="s">
        <v>17</v>
      </c>
      <c r="C231" s="434"/>
      <c r="D231" s="434"/>
      <c r="E231" s="438" t="s">
        <v>18</v>
      </c>
      <c r="F231" s="434"/>
      <c r="G231" s="748" t="s">
        <v>19</v>
      </c>
      <c r="H231" s="749"/>
      <c r="I231" s="749"/>
      <c r="J231" s="379"/>
      <c r="K231" s="379"/>
      <c r="L231" s="379"/>
      <c r="M231" s="379"/>
      <c r="N231" s="379"/>
      <c r="O231" s="379"/>
      <c r="P231" s="379"/>
      <c r="Q231" s="379"/>
      <c r="R231" s="379"/>
      <c r="S231" s="379"/>
      <c r="T231" s="379"/>
      <c r="U231" s="379"/>
      <c r="V231" s="379"/>
      <c r="W231" s="379"/>
      <c r="X231" s="379"/>
      <c r="Y231" s="379"/>
      <c r="Z231" s="379"/>
    </row>
    <row r="232" spans="1:26" ht="8.15" customHeight="1" x14ac:dyDescent="0.35">
      <c r="A232" s="379"/>
      <c r="B232" s="434"/>
      <c r="C232" s="434"/>
      <c r="D232" s="434"/>
      <c r="E232" s="434"/>
      <c r="F232" s="434"/>
      <c r="G232" s="434"/>
      <c r="H232" s="434"/>
      <c r="I232" s="434"/>
      <c r="J232" s="379"/>
      <c r="K232" s="379"/>
      <c r="L232" s="379"/>
      <c r="M232" s="379"/>
      <c r="N232" s="379"/>
      <c r="O232" s="379"/>
      <c r="P232" s="379"/>
      <c r="Q232" s="379"/>
      <c r="R232" s="379"/>
      <c r="S232" s="379"/>
      <c r="T232" s="379"/>
      <c r="U232" s="379"/>
      <c r="V232" s="379"/>
      <c r="W232" s="379"/>
      <c r="X232" s="379"/>
      <c r="Y232" s="379"/>
      <c r="Z232" s="379"/>
    </row>
    <row r="233" spans="1:26" ht="14.25" customHeight="1" x14ac:dyDescent="0.35">
      <c r="A233" s="379"/>
      <c r="B233" s="437" t="s">
        <v>1393</v>
      </c>
      <c r="C233" s="437"/>
      <c r="D233" s="434"/>
      <c r="E233" s="437" t="s">
        <v>544</v>
      </c>
      <c r="F233" s="434"/>
      <c r="G233" s="437" t="s">
        <v>544</v>
      </c>
      <c r="H233" s="437"/>
      <c r="I233" s="437"/>
      <c r="J233" s="379"/>
      <c r="K233" s="379"/>
      <c r="L233" s="379"/>
      <c r="M233" s="379"/>
      <c r="N233" s="379"/>
      <c r="O233" s="379"/>
      <c r="P233" s="379"/>
      <c r="Q233" s="379"/>
      <c r="R233" s="379"/>
      <c r="S233" s="379"/>
      <c r="T233" s="379"/>
      <c r="U233" s="379"/>
      <c r="V233" s="379"/>
      <c r="W233" s="379"/>
      <c r="X233" s="379"/>
      <c r="Y233" s="379"/>
      <c r="Z233" s="379"/>
    </row>
    <row r="234" spans="1:26" ht="14.25" customHeight="1" x14ac:dyDescent="0.3">
      <c r="A234" s="379"/>
      <c r="B234" s="379"/>
      <c r="C234" s="379"/>
      <c r="D234" s="379"/>
      <c r="E234" s="379"/>
      <c r="F234" s="379"/>
      <c r="G234" s="379"/>
      <c r="H234" s="379"/>
      <c r="I234" s="379"/>
      <c r="J234" s="379"/>
      <c r="K234" s="379"/>
      <c r="L234" s="379"/>
      <c r="M234" s="379"/>
      <c r="N234" s="379"/>
      <c r="O234" s="379"/>
      <c r="P234" s="379"/>
      <c r="Q234" s="379"/>
      <c r="R234" s="379"/>
      <c r="S234" s="379"/>
      <c r="T234" s="379"/>
      <c r="U234" s="379"/>
      <c r="V234" s="379"/>
      <c r="W234" s="379"/>
      <c r="X234" s="379"/>
      <c r="Y234" s="379"/>
      <c r="Z234" s="379"/>
    </row>
    <row r="235" spans="1:26" ht="14.25" customHeight="1" x14ac:dyDescent="0.3">
      <c r="A235" s="379"/>
      <c r="B235" s="379"/>
      <c r="C235" s="379"/>
      <c r="D235" s="379"/>
      <c r="E235" s="379"/>
      <c r="F235" s="379"/>
      <c r="G235" s="379"/>
      <c r="H235" s="379"/>
      <c r="I235" s="379"/>
      <c r="J235" s="379"/>
      <c r="K235" s="379"/>
      <c r="L235" s="379"/>
      <c r="M235" s="379"/>
      <c r="N235" s="379"/>
      <c r="O235" s="379"/>
      <c r="P235" s="379"/>
      <c r="Q235" s="379"/>
      <c r="R235" s="379"/>
      <c r="S235" s="379"/>
      <c r="T235" s="379"/>
      <c r="U235" s="379"/>
      <c r="V235" s="379"/>
      <c r="W235" s="379"/>
      <c r="X235" s="379"/>
      <c r="Y235" s="379"/>
      <c r="Z235" s="379"/>
    </row>
    <row r="236" spans="1:26" ht="14.25" customHeight="1" x14ac:dyDescent="0.35">
      <c r="A236" s="379"/>
      <c r="B236" s="379"/>
      <c r="C236" s="379"/>
      <c r="D236" s="379"/>
      <c r="E236" s="379"/>
      <c r="F236" s="379"/>
      <c r="G236" s="379"/>
      <c r="H236" s="439"/>
      <c r="I236" s="379"/>
      <c r="J236" s="379"/>
      <c r="K236" s="379"/>
      <c r="L236" s="379"/>
      <c r="M236" s="379"/>
      <c r="N236" s="379"/>
      <c r="O236" s="379"/>
      <c r="P236" s="379"/>
      <c r="Q236" s="379"/>
      <c r="R236" s="379"/>
      <c r="S236" s="379"/>
      <c r="T236" s="379"/>
      <c r="U236" s="379"/>
      <c r="V236" s="379"/>
      <c r="W236" s="379"/>
      <c r="X236" s="379"/>
      <c r="Y236" s="379"/>
      <c r="Z236" s="379"/>
    </row>
    <row r="237" spans="1:26" ht="14.25" customHeight="1" x14ac:dyDescent="0.35">
      <c r="A237" s="379"/>
      <c r="B237" s="379"/>
      <c r="C237" s="379"/>
      <c r="D237" s="379"/>
      <c r="E237" s="379"/>
      <c r="F237" s="379"/>
      <c r="G237" s="440"/>
      <c r="H237" s="195"/>
      <c r="I237" s="379"/>
      <c r="J237" s="379"/>
      <c r="K237" s="379"/>
      <c r="L237" s="379"/>
      <c r="M237" s="379"/>
      <c r="N237" s="379"/>
      <c r="O237" s="379"/>
      <c r="P237" s="379"/>
      <c r="Q237" s="379"/>
      <c r="R237" s="379"/>
      <c r="S237" s="379"/>
      <c r="T237" s="379"/>
      <c r="U237" s="379"/>
      <c r="V237" s="379"/>
      <c r="W237" s="379"/>
      <c r="X237" s="379"/>
      <c r="Y237" s="379"/>
      <c r="Z237" s="379"/>
    </row>
    <row r="238" spans="1:26" ht="14.25" customHeight="1" x14ac:dyDescent="0.35">
      <c r="A238" s="379"/>
      <c r="B238" s="379"/>
      <c r="C238" s="379"/>
      <c r="D238" s="379"/>
      <c r="E238" s="379"/>
      <c r="F238" s="379"/>
      <c r="G238" s="440"/>
      <c r="H238" s="195"/>
      <c r="I238" s="379"/>
      <c r="J238" s="379"/>
      <c r="K238" s="379"/>
      <c r="L238" s="379"/>
      <c r="M238" s="379"/>
      <c r="N238" s="379"/>
      <c r="O238" s="379"/>
      <c r="P238" s="379"/>
      <c r="Q238" s="379"/>
      <c r="R238" s="379"/>
      <c r="S238" s="379"/>
      <c r="T238" s="379"/>
      <c r="U238" s="379"/>
      <c r="V238" s="379"/>
      <c r="W238" s="379"/>
      <c r="X238" s="379"/>
      <c r="Y238" s="379"/>
      <c r="Z238" s="379"/>
    </row>
    <row r="239" spans="1:26" ht="14.25" customHeight="1" x14ac:dyDescent="0.35">
      <c r="A239" s="379"/>
      <c r="B239" s="379"/>
      <c r="C239" s="379"/>
      <c r="D239" s="379"/>
      <c r="E239" s="379"/>
      <c r="F239" s="379"/>
      <c r="G239" s="440"/>
      <c r="H239" s="195"/>
      <c r="I239" s="441"/>
      <c r="J239" s="379"/>
      <c r="K239" s="379"/>
      <c r="L239" s="379"/>
      <c r="M239" s="379"/>
      <c r="N239" s="379"/>
      <c r="O239" s="379"/>
      <c r="P239" s="379"/>
      <c r="Q239" s="379"/>
      <c r="R239" s="379"/>
      <c r="S239" s="379"/>
      <c r="T239" s="379"/>
      <c r="U239" s="379"/>
      <c r="V239" s="379"/>
      <c r="W239" s="379"/>
      <c r="X239" s="379"/>
      <c r="Y239" s="379"/>
      <c r="Z239" s="379"/>
    </row>
    <row r="240" spans="1:26" ht="14.25" customHeight="1" x14ac:dyDescent="0.35">
      <c r="A240" s="379"/>
      <c r="B240" s="379"/>
      <c r="C240" s="379"/>
      <c r="D240" s="379"/>
      <c r="E240" s="379"/>
      <c r="F240" s="379"/>
      <c r="G240" s="440"/>
      <c r="H240" s="195"/>
      <c r="I240" s="379"/>
      <c r="J240" s="379"/>
      <c r="K240" s="379"/>
      <c r="L240" s="379"/>
      <c r="M240" s="379"/>
      <c r="N240" s="379"/>
      <c r="O240" s="379"/>
      <c r="P240" s="379"/>
      <c r="Q240" s="379"/>
      <c r="R240" s="379"/>
      <c r="S240" s="379"/>
      <c r="T240" s="379"/>
      <c r="U240" s="379"/>
      <c r="V240" s="379"/>
      <c r="W240" s="379"/>
      <c r="X240" s="379"/>
      <c r="Y240" s="379"/>
      <c r="Z240" s="379"/>
    </row>
    <row r="241" spans="1:26" ht="14.25" customHeight="1" x14ac:dyDescent="0.3">
      <c r="A241" s="379"/>
      <c r="B241" s="379"/>
      <c r="C241" s="379"/>
      <c r="D241" s="379"/>
      <c r="E241" s="379"/>
      <c r="F241" s="379"/>
      <c r="G241" s="379"/>
      <c r="H241" s="442"/>
      <c r="I241" s="379"/>
      <c r="J241" s="379"/>
      <c r="K241" s="379"/>
      <c r="L241" s="379"/>
      <c r="M241" s="379"/>
      <c r="N241" s="379"/>
      <c r="O241" s="379"/>
      <c r="P241" s="379"/>
      <c r="Q241" s="379"/>
      <c r="R241" s="379"/>
      <c r="S241" s="379"/>
      <c r="T241" s="379"/>
      <c r="U241" s="379"/>
      <c r="V241" s="379"/>
      <c r="W241" s="379"/>
      <c r="X241" s="379"/>
      <c r="Y241" s="379"/>
      <c r="Z241" s="379"/>
    </row>
    <row r="242" spans="1:26" ht="14.25" customHeight="1" x14ac:dyDescent="0.3">
      <c r="A242" s="379"/>
      <c r="B242" s="379"/>
      <c r="C242" s="379"/>
      <c r="D242" s="379"/>
      <c r="E242" s="379"/>
      <c r="F242" s="379"/>
      <c r="G242" s="379"/>
      <c r="H242" s="379"/>
      <c r="I242" s="379"/>
      <c r="J242" s="379"/>
      <c r="K242" s="379"/>
      <c r="L242" s="379"/>
      <c r="M242" s="379"/>
      <c r="N242" s="379"/>
      <c r="O242" s="379"/>
      <c r="P242" s="379"/>
      <c r="Q242" s="379"/>
      <c r="R242" s="379"/>
      <c r="S242" s="379"/>
      <c r="T242" s="379"/>
      <c r="U242" s="379"/>
      <c r="V242" s="379"/>
      <c r="W242" s="379"/>
      <c r="X242" s="379"/>
      <c r="Y242" s="379"/>
      <c r="Z242" s="379"/>
    </row>
    <row r="243" spans="1:26" ht="14.25" customHeight="1" x14ac:dyDescent="0.3">
      <c r="A243" s="379"/>
      <c r="B243" s="379"/>
      <c r="C243" s="379"/>
      <c r="D243" s="379"/>
      <c r="E243" s="379"/>
      <c r="F243" s="379"/>
      <c r="G243" s="379"/>
      <c r="H243" s="379"/>
      <c r="I243" s="379"/>
      <c r="J243" s="379"/>
      <c r="K243" s="379"/>
      <c r="L243" s="379"/>
      <c r="M243" s="379"/>
      <c r="N243" s="379"/>
      <c r="O243" s="379"/>
      <c r="P243" s="379"/>
      <c r="Q243" s="379"/>
      <c r="R243" s="379"/>
      <c r="S243" s="379"/>
      <c r="T243" s="379"/>
      <c r="U243" s="379"/>
      <c r="V243" s="379"/>
      <c r="W243" s="379"/>
      <c r="X243" s="379"/>
      <c r="Y243" s="379"/>
      <c r="Z243" s="379"/>
    </row>
    <row r="244" spans="1:26" ht="14.25" customHeight="1" x14ac:dyDescent="0.3">
      <c r="A244" s="379"/>
      <c r="B244" s="379"/>
      <c r="C244" s="379"/>
      <c r="D244" s="379"/>
      <c r="E244" s="379"/>
      <c r="F244" s="379"/>
      <c r="G244" s="379"/>
      <c r="H244" s="379"/>
      <c r="I244" s="379"/>
      <c r="J244" s="379"/>
      <c r="K244" s="379"/>
      <c r="L244" s="379"/>
      <c r="M244" s="379"/>
      <c r="N244" s="379"/>
      <c r="O244" s="379"/>
      <c r="P244" s="379"/>
      <c r="Q244" s="379"/>
      <c r="R244" s="379"/>
      <c r="S244" s="379"/>
      <c r="T244" s="379"/>
      <c r="U244" s="379"/>
      <c r="V244" s="379"/>
      <c r="W244" s="379"/>
      <c r="X244" s="379"/>
      <c r="Y244" s="379"/>
      <c r="Z244" s="379"/>
    </row>
    <row r="245" spans="1:26" ht="14.25" customHeight="1" x14ac:dyDescent="0.3">
      <c r="A245" s="379"/>
      <c r="B245" s="379"/>
      <c r="C245" s="379"/>
      <c r="D245" s="379"/>
      <c r="E245" s="379"/>
      <c r="F245" s="379"/>
      <c r="G245" s="379"/>
      <c r="H245" s="379"/>
      <c r="I245" s="379"/>
      <c r="J245" s="379"/>
      <c r="K245" s="379"/>
      <c r="L245" s="379"/>
      <c r="M245" s="379"/>
      <c r="N245" s="379"/>
      <c r="O245" s="379"/>
      <c r="P245" s="379"/>
      <c r="Q245" s="379"/>
      <c r="R245" s="379"/>
      <c r="S245" s="379"/>
      <c r="T245" s="379"/>
      <c r="U245" s="379"/>
      <c r="V245" s="379"/>
      <c r="W245" s="379"/>
      <c r="X245" s="379"/>
      <c r="Y245" s="379"/>
      <c r="Z245" s="379"/>
    </row>
    <row r="246" spans="1:26" ht="14.25" customHeight="1" x14ac:dyDescent="0.3">
      <c r="A246" s="379"/>
      <c r="B246" s="379"/>
      <c r="C246" s="379"/>
      <c r="D246" s="379"/>
      <c r="E246" s="379"/>
      <c r="F246" s="379"/>
      <c r="G246" s="379"/>
      <c r="H246" s="379"/>
      <c r="I246" s="379"/>
      <c r="J246" s="379"/>
      <c r="K246" s="379"/>
      <c r="L246" s="379"/>
      <c r="M246" s="379"/>
      <c r="N246" s="379"/>
      <c r="O246" s="379"/>
      <c r="P246" s="379"/>
      <c r="Q246" s="379"/>
      <c r="R246" s="379"/>
      <c r="S246" s="379"/>
      <c r="T246" s="379"/>
      <c r="U246" s="379"/>
      <c r="V246" s="379"/>
      <c r="W246" s="379"/>
      <c r="X246" s="379"/>
      <c r="Y246" s="379"/>
      <c r="Z246" s="379"/>
    </row>
    <row r="247" spans="1:26" ht="14.25" customHeight="1" x14ac:dyDescent="0.3">
      <c r="A247" s="379"/>
      <c r="B247" s="379"/>
      <c r="C247" s="379"/>
      <c r="D247" s="379"/>
      <c r="E247" s="379"/>
      <c r="F247" s="379"/>
      <c r="G247" s="379"/>
      <c r="H247" s="379"/>
      <c r="I247" s="379"/>
      <c r="J247" s="379"/>
      <c r="K247" s="379"/>
      <c r="L247" s="379"/>
      <c r="M247" s="379"/>
      <c r="N247" s="379"/>
      <c r="O247" s="379"/>
      <c r="P247" s="379"/>
      <c r="Q247" s="379"/>
      <c r="R247" s="379"/>
      <c r="S247" s="379"/>
      <c r="T247" s="379"/>
      <c r="U247" s="379"/>
      <c r="V247" s="379"/>
      <c r="W247" s="379"/>
      <c r="X247" s="379"/>
      <c r="Y247" s="379"/>
      <c r="Z247" s="379"/>
    </row>
    <row r="248" spans="1:26" ht="14.25" customHeight="1" x14ac:dyDescent="0.3">
      <c r="A248" s="379"/>
      <c r="B248" s="379"/>
      <c r="C248" s="379"/>
      <c r="D248" s="379"/>
      <c r="E248" s="379"/>
      <c r="F248" s="379"/>
      <c r="G248" s="379"/>
      <c r="H248" s="379"/>
      <c r="I248" s="379"/>
      <c r="J248" s="379"/>
      <c r="K248" s="379"/>
      <c r="L248" s="379"/>
      <c r="M248" s="379"/>
      <c r="N248" s="379"/>
      <c r="O248" s="379"/>
      <c r="P248" s="379"/>
      <c r="Q248" s="379"/>
      <c r="R248" s="379"/>
      <c r="S248" s="379"/>
      <c r="T248" s="379"/>
      <c r="U248" s="379"/>
      <c r="V248" s="379"/>
      <c r="W248" s="379"/>
      <c r="X248" s="379"/>
      <c r="Y248" s="379"/>
      <c r="Z248" s="379"/>
    </row>
    <row r="249" spans="1:26" ht="14.25" customHeight="1" x14ac:dyDescent="0.3">
      <c r="A249" s="379"/>
      <c r="B249" s="379"/>
      <c r="C249" s="379"/>
      <c r="D249" s="379"/>
      <c r="E249" s="379"/>
      <c r="F249" s="379"/>
      <c r="G249" s="379"/>
      <c r="H249" s="379"/>
      <c r="I249" s="379"/>
      <c r="J249" s="379"/>
      <c r="K249" s="379"/>
      <c r="L249" s="379"/>
      <c r="M249" s="379"/>
      <c r="N249" s="379"/>
      <c r="O249" s="379"/>
      <c r="P249" s="379"/>
      <c r="Q249" s="379"/>
      <c r="R249" s="379"/>
      <c r="S249" s="379"/>
      <c r="T249" s="379"/>
      <c r="U249" s="379"/>
      <c r="V249" s="379"/>
      <c r="W249" s="379"/>
      <c r="X249" s="379"/>
      <c r="Y249" s="379"/>
      <c r="Z249" s="379"/>
    </row>
    <row r="250" spans="1:26" ht="14.25" customHeight="1" x14ac:dyDescent="0.3">
      <c r="A250" s="379"/>
      <c r="B250" s="379"/>
      <c r="C250" s="379"/>
      <c r="D250" s="379"/>
      <c r="E250" s="379"/>
      <c r="F250" s="379"/>
      <c r="G250" s="379"/>
      <c r="H250" s="379"/>
      <c r="I250" s="379"/>
      <c r="J250" s="379"/>
      <c r="K250" s="379"/>
      <c r="L250" s="379"/>
      <c r="M250" s="379"/>
      <c r="N250" s="379"/>
      <c r="O250" s="379"/>
      <c r="P250" s="379"/>
      <c r="Q250" s="379"/>
      <c r="R250" s="379"/>
      <c r="S250" s="379"/>
      <c r="T250" s="379"/>
      <c r="U250" s="379"/>
      <c r="V250" s="379"/>
      <c r="W250" s="379"/>
      <c r="X250" s="379"/>
      <c r="Y250" s="379"/>
      <c r="Z250" s="379"/>
    </row>
    <row r="251" spans="1:26" ht="14.25" customHeight="1" x14ac:dyDescent="0.3">
      <c r="A251" s="379"/>
      <c r="B251" s="379"/>
      <c r="C251" s="379"/>
      <c r="D251" s="379"/>
      <c r="E251" s="379"/>
      <c r="F251" s="379"/>
      <c r="G251" s="379"/>
      <c r="H251" s="379"/>
      <c r="I251" s="379"/>
      <c r="J251" s="379"/>
      <c r="K251" s="379"/>
      <c r="L251" s="379"/>
      <c r="M251" s="379"/>
      <c r="N251" s="379"/>
      <c r="O251" s="379"/>
      <c r="P251" s="379"/>
      <c r="Q251" s="379"/>
      <c r="R251" s="379"/>
      <c r="S251" s="379"/>
      <c r="T251" s="379"/>
      <c r="U251" s="379"/>
      <c r="V251" s="379"/>
      <c r="W251" s="379"/>
      <c r="X251" s="379"/>
      <c r="Y251" s="379"/>
      <c r="Z251" s="379"/>
    </row>
    <row r="252" spans="1:26" ht="14.25" customHeight="1" x14ac:dyDescent="0.3">
      <c r="A252" s="379"/>
      <c r="B252" s="379"/>
      <c r="C252" s="379"/>
      <c r="D252" s="379"/>
      <c r="E252" s="379"/>
      <c r="F252" s="379"/>
      <c r="G252" s="379"/>
      <c r="H252" s="379"/>
      <c r="I252" s="379"/>
      <c r="J252" s="379"/>
      <c r="K252" s="379"/>
      <c r="L252" s="379"/>
      <c r="M252" s="379"/>
      <c r="N252" s="379"/>
      <c r="O252" s="379"/>
      <c r="P252" s="379"/>
      <c r="Q252" s="379"/>
      <c r="R252" s="379"/>
      <c r="S252" s="379"/>
      <c r="T252" s="379"/>
      <c r="U252" s="379"/>
      <c r="V252" s="379"/>
      <c r="W252" s="379"/>
      <c r="X252" s="379"/>
      <c r="Y252" s="379"/>
      <c r="Z252" s="379"/>
    </row>
    <row r="253" spans="1:26" ht="14.25" customHeight="1" x14ac:dyDescent="0.3">
      <c r="A253" s="379"/>
      <c r="B253" s="379"/>
      <c r="C253" s="379"/>
      <c r="D253" s="379"/>
      <c r="E253" s="379"/>
      <c r="F253" s="379"/>
      <c r="G253" s="379"/>
      <c r="H253" s="379"/>
      <c r="I253" s="379"/>
      <c r="J253" s="379"/>
      <c r="K253" s="379"/>
      <c r="L253" s="379"/>
      <c r="M253" s="379"/>
      <c r="N253" s="379"/>
      <c r="O253" s="379"/>
      <c r="P253" s="379"/>
      <c r="Q253" s="379"/>
      <c r="R253" s="379"/>
      <c r="S253" s="379"/>
      <c r="T253" s="379"/>
      <c r="U253" s="379"/>
      <c r="V253" s="379"/>
      <c r="W253" s="379"/>
      <c r="X253" s="379"/>
      <c r="Y253" s="379"/>
      <c r="Z253" s="379"/>
    </row>
    <row r="254" spans="1:26" ht="14.25" customHeight="1" x14ac:dyDescent="0.3">
      <c r="A254" s="379"/>
      <c r="B254" s="379"/>
      <c r="C254" s="379"/>
      <c r="D254" s="379"/>
      <c r="E254" s="379"/>
      <c r="F254" s="379"/>
      <c r="G254" s="379"/>
      <c r="H254" s="379"/>
      <c r="I254" s="379"/>
      <c r="J254" s="379"/>
      <c r="K254" s="379"/>
      <c r="L254" s="379"/>
      <c r="M254" s="379"/>
      <c r="N254" s="379"/>
      <c r="O254" s="379"/>
      <c r="P254" s="379"/>
      <c r="Q254" s="379"/>
      <c r="R254" s="379"/>
      <c r="S254" s="379"/>
      <c r="T254" s="379"/>
      <c r="U254" s="379"/>
      <c r="V254" s="379"/>
      <c r="W254" s="379"/>
      <c r="X254" s="379"/>
      <c r="Y254" s="379"/>
      <c r="Z254" s="379"/>
    </row>
    <row r="255" spans="1:26" ht="14.25" customHeight="1" x14ac:dyDescent="0.3">
      <c r="A255" s="379"/>
      <c r="B255" s="379"/>
      <c r="C255" s="379"/>
      <c r="D255" s="379"/>
      <c r="E255" s="379"/>
      <c r="F255" s="379"/>
      <c r="G255" s="379"/>
      <c r="H255" s="379"/>
      <c r="I255" s="379"/>
      <c r="J255" s="379"/>
      <c r="K255" s="379"/>
      <c r="L255" s="379"/>
      <c r="M255" s="379"/>
      <c r="N255" s="379"/>
      <c r="O255" s="379"/>
      <c r="P255" s="379"/>
      <c r="Q255" s="379"/>
      <c r="R255" s="379"/>
      <c r="S255" s="379"/>
      <c r="T255" s="379"/>
      <c r="U255" s="379"/>
      <c r="V255" s="379"/>
      <c r="W255" s="379"/>
      <c r="X255" s="379"/>
      <c r="Y255" s="379"/>
      <c r="Z255" s="379"/>
    </row>
    <row r="256" spans="1:26" ht="14.25" customHeight="1" x14ac:dyDescent="0.3">
      <c r="A256" s="379"/>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row>
    <row r="257" spans="1:26" ht="14.25" customHeight="1" x14ac:dyDescent="0.3">
      <c r="A257" s="379"/>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row>
    <row r="258" spans="1:26" ht="14.25" customHeight="1" x14ac:dyDescent="0.3">
      <c r="A258" s="379"/>
      <c r="B258" s="379"/>
      <c r="C258" s="379"/>
      <c r="D258" s="379"/>
      <c r="E258" s="379"/>
      <c r="F258" s="379"/>
      <c r="G258" s="379"/>
      <c r="H258" s="379"/>
      <c r="I258" s="379"/>
      <c r="J258" s="379"/>
      <c r="K258" s="379"/>
      <c r="L258" s="379"/>
      <c r="M258" s="379"/>
      <c r="N258" s="379"/>
      <c r="O258" s="379"/>
      <c r="P258" s="379"/>
      <c r="Q258" s="379"/>
      <c r="R258" s="379"/>
      <c r="S258" s="379"/>
      <c r="T258" s="379"/>
      <c r="U258" s="379"/>
      <c r="V258" s="379"/>
      <c r="W258" s="379"/>
      <c r="X258" s="379"/>
      <c r="Y258" s="379"/>
      <c r="Z258" s="379"/>
    </row>
    <row r="259" spans="1:26" ht="14.25" customHeight="1" x14ac:dyDescent="0.3">
      <c r="A259" s="379"/>
      <c r="B259" s="379"/>
      <c r="C259" s="379"/>
      <c r="D259" s="379"/>
      <c r="E259" s="379"/>
      <c r="F259" s="379"/>
      <c r="G259" s="379"/>
      <c r="H259" s="379"/>
      <c r="I259" s="379"/>
      <c r="J259" s="379"/>
      <c r="K259" s="379"/>
      <c r="L259" s="379"/>
      <c r="M259" s="379"/>
      <c r="N259" s="379"/>
      <c r="O259" s="379"/>
      <c r="P259" s="379"/>
      <c r="Q259" s="379"/>
      <c r="R259" s="379"/>
      <c r="S259" s="379"/>
      <c r="T259" s="379"/>
      <c r="U259" s="379"/>
      <c r="V259" s="379"/>
      <c r="W259" s="379"/>
      <c r="X259" s="379"/>
      <c r="Y259" s="379"/>
      <c r="Z259" s="379"/>
    </row>
    <row r="260" spans="1:26" ht="14.25" customHeight="1" x14ac:dyDescent="0.3">
      <c r="A260" s="379"/>
      <c r="B260" s="379"/>
      <c r="C260" s="379"/>
      <c r="D260" s="379"/>
      <c r="E260" s="379"/>
      <c r="F260" s="379"/>
      <c r="G260" s="379"/>
      <c r="H260" s="379"/>
      <c r="I260" s="379"/>
      <c r="J260" s="379"/>
      <c r="K260" s="379"/>
      <c r="L260" s="379"/>
      <c r="M260" s="379"/>
      <c r="N260" s="379"/>
      <c r="O260" s="379"/>
      <c r="P260" s="379"/>
      <c r="Q260" s="379"/>
      <c r="R260" s="379"/>
      <c r="S260" s="379"/>
      <c r="T260" s="379"/>
      <c r="U260" s="379"/>
      <c r="V260" s="379"/>
      <c r="W260" s="379"/>
      <c r="X260" s="379"/>
      <c r="Y260" s="379"/>
      <c r="Z260" s="379"/>
    </row>
    <row r="261" spans="1:26" ht="14.25" customHeight="1" x14ac:dyDescent="0.3">
      <c r="A261" s="379"/>
      <c r="B261" s="379"/>
      <c r="C261" s="379"/>
      <c r="D261" s="379"/>
      <c r="E261" s="379"/>
      <c r="F261" s="379"/>
      <c r="G261" s="379"/>
      <c r="H261" s="379"/>
      <c r="I261" s="379"/>
      <c r="J261" s="379"/>
      <c r="K261" s="379"/>
      <c r="L261" s="379"/>
      <c r="M261" s="379"/>
      <c r="N261" s="379"/>
      <c r="O261" s="379"/>
      <c r="P261" s="379"/>
      <c r="Q261" s="379"/>
      <c r="R261" s="379"/>
      <c r="S261" s="379"/>
      <c r="T261" s="379"/>
      <c r="U261" s="379"/>
      <c r="V261" s="379"/>
      <c r="W261" s="379"/>
      <c r="X261" s="379"/>
      <c r="Y261" s="379"/>
      <c r="Z261" s="379"/>
    </row>
    <row r="262" spans="1:26" ht="14.25" customHeight="1" x14ac:dyDescent="0.3">
      <c r="A262" s="379"/>
      <c r="B262" s="379"/>
      <c r="C262" s="379"/>
      <c r="D262" s="379"/>
      <c r="E262" s="379"/>
      <c r="F262" s="379"/>
      <c r="G262" s="379"/>
      <c r="H262" s="379"/>
      <c r="I262" s="379"/>
      <c r="J262" s="379"/>
      <c r="K262" s="379"/>
      <c r="L262" s="379"/>
      <c r="M262" s="379"/>
      <c r="N262" s="379"/>
      <c r="O262" s="379"/>
      <c r="P262" s="379"/>
      <c r="Q262" s="379"/>
      <c r="R262" s="379"/>
      <c r="S262" s="379"/>
      <c r="T262" s="379"/>
      <c r="U262" s="379"/>
      <c r="V262" s="379"/>
      <c r="W262" s="379"/>
      <c r="X262" s="379"/>
      <c r="Y262" s="379"/>
      <c r="Z262" s="379"/>
    </row>
    <row r="263" spans="1:26" ht="14.25" customHeight="1" x14ac:dyDescent="0.3">
      <c r="A263" s="379"/>
      <c r="B263" s="379"/>
      <c r="C263" s="379"/>
      <c r="D263" s="379"/>
      <c r="E263" s="379"/>
      <c r="F263" s="379"/>
      <c r="G263" s="379"/>
      <c r="H263" s="379"/>
      <c r="I263" s="379"/>
      <c r="J263" s="379"/>
      <c r="K263" s="379"/>
      <c r="L263" s="379"/>
      <c r="M263" s="379"/>
      <c r="N263" s="379"/>
      <c r="O263" s="379"/>
      <c r="P263" s="379"/>
      <c r="Q263" s="379"/>
      <c r="R263" s="379"/>
      <c r="S263" s="379"/>
      <c r="T263" s="379"/>
      <c r="U263" s="379"/>
      <c r="V263" s="379"/>
      <c r="W263" s="379"/>
      <c r="X263" s="379"/>
      <c r="Y263" s="379"/>
      <c r="Z263" s="379"/>
    </row>
    <row r="264" spans="1:26" ht="14.25" customHeight="1" x14ac:dyDescent="0.3">
      <c r="A264" s="379"/>
      <c r="B264" s="379"/>
      <c r="C264" s="379"/>
      <c r="D264" s="379"/>
      <c r="E264" s="379"/>
      <c r="F264" s="379"/>
      <c r="G264" s="379"/>
      <c r="H264" s="379"/>
      <c r="I264" s="379"/>
      <c r="J264" s="379"/>
      <c r="K264" s="379"/>
      <c r="L264" s="379"/>
      <c r="M264" s="379"/>
      <c r="N264" s="379"/>
      <c r="O264" s="379"/>
      <c r="P264" s="379"/>
      <c r="Q264" s="379"/>
      <c r="R264" s="379"/>
      <c r="S264" s="379"/>
      <c r="T264" s="379"/>
      <c r="U264" s="379"/>
      <c r="V264" s="379"/>
      <c r="W264" s="379"/>
      <c r="X264" s="379"/>
      <c r="Y264" s="379"/>
      <c r="Z264" s="379"/>
    </row>
    <row r="265" spans="1:26" ht="14.25" customHeight="1" x14ac:dyDescent="0.3">
      <c r="A265" s="379"/>
      <c r="B265" s="379"/>
      <c r="C265" s="379"/>
      <c r="D265" s="379"/>
      <c r="E265" s="379"/>
      <c r="F265" s="379"/>
      <c r="G265" s="379"/>
      <c r="H265" s="379"/>
      <c r="I265" s="379"/>
      <c r="J265" s="379"/>
      <c r="K265" s="379"/>
      <c r="L265" s="379"/>
      <c r="M265" s="379"/>
      <c r="N265" s="379"/>
      <c r="O265" s="379"/>
      <c r="P265" s="379"/>
      <c r="Q265" s="379"/>
      <c r="R265" s="379"/>
      <c r="S265" s="379"/>
      <c r="T265" s="379"/>
      <c r="U265" s="379"/>
      <c r="V265" s="379"/>
      <c r="W265" s="379"/>
      <c r="X265" s="379"/>
      <c r="Y265" s="379"/>
      <c r="Z265" s="379"/>
    </row>
    <row r="266" spans="1:26" ht="14.25" customHeight="1" x14ac:dyDescent="0.3">
      <c r="A266" s="379"/>
      <c r="B266" s="379"/>
      <c r="C266" s="379"/>
      <c r="D266" s="379"/>
      <c r="E266" s="379"/>
      <c r="F266" s="379"/>
      <c r="G266" s="379"/>
      <c r="H266" s="379"/>
      <c r="I266" s="379"/>
      <c r="J266" s="379"/>
      <c r="K266" s="379"/>
      <c r="L266" s="379"/>
      <c r="M266" s="379"/>
      <c r="N266" s="379"/>
      <c r="O266" s="379"/>
      <c r="P266" s="379"/>
      <c r="Q266" s="379"/>
      <c r="R266" s="379"/>
      <c r="S266" s="379"/>
      <c r="T266" s="379"/>
      <c r="U266" s="379"/>
      <c r="V266" s="379"/>
      <c r="W266" s="379"/>
      <c r="X266" s="379"/>
      <c r="Y266" s="379"/>
      <c r="Z266" s="379"/>
    </row>
    <row r="267" spans="1:26" ht="14.25" customHeight="1" x14ac:dyDescent="0.3">
      <c r="A267" s="379"/>
      <c r="B267" s="379"/>
      <c r="C267" s="379"/>
      <c r="D267" s="379"/>
      <c r="E267" s="379"/>
      <c r="F267" s="379"/>
      <c r="G267" s="379"/>
      <c r="H267" s="379"/>
      <c r="I267" s="379"/>
      <c r="J267" s="379"/>
      <c r="K267" s="379"/>
      <c r="L267" s="379"/>
      <c r="M267" s="379"/>
      <c r="N267" s="379"/>
      <c r="O267" s="379"/>
      <c r="P267" s="379"/>
      <c r="Q267" s="379"/>
      <c r="R267" s="379"/>
      <c r="S267" s="379"/>
      <c r="T267" s="379"/>
      <c r="U267" s="379"/>
      <c r="V267" s="379"/>
      <c r="W267" s="379"/>
      <c r="X267" s="379"/>
      <c r="Y267" s="379"/>
      <c r="Z267" s="379"/>
    </row>
    <row r="268" spans="1:26" ht="14.25" customHeight="1" x14ac:dyDescent="0.3">
      <c r="A268" s="379"/>
      <c r="B268" s="379"/>
      <c r="C268" s="379"/>
      <c r="D268" s="379"/>
      <c r="E268" s="379"/>
      <c r="F268" s="379"/>
      <c r="G268" s="379"/>
      <c r="H268" s="379"/>
      <c r="I268" s="379"/>
      <c r="J268" s="379"/>
      <c r="K268" s="379"/>
      <c r="L268" s="379"/>
      <c r="M268" s="379"/>
      <c r="N268" s="379"/>
      <c r="O268" s="379"/>
      <c r="P268" s="379"/>
      <c r="Q268" s="379"/>
      <c r="R268" s="379"/>
      <c r="S268" s="379"/>
      <c r="T268" s="379"/>
      <c r="U268" s="379"/>
      <c r="V268" s="379"/>
      <c r="W268" s="379"/>
      <c r="X268" s="379"/>
      <c r="Y268" s="379"/>
      <c r="Z268" s="379"/>
    </row>
    <row r="269" spans="1:26" ht="14.25" customHeight="1" x14ac:dyDescent="0.3">
      <c r="A269" s="379"/>
      <c r="B269" s="379"/>
      <c r="C269" s="379"/>
      <c r="D269" s="379"/>
      <c r="E269" s="379"/>
      <c r="F269" s="379"/>
      <c r="G269" s="379"/>
      <c r="H269" s="379"/>
      <c r="I269" s="379"/>
      <c r="J269" s="379"/>
      <c r="K269" s="379"/>
      <c r="L269" s="379"/>
      <c r="M269" s="379"/>
      <c r="N269" s="379"/>
      <c r="O269" s="379"/>
      <c r="P269" s="379"/>
      <c r="Q269" s="379"/>
      <c r="R269" s="379"/>
      <c r="S269" s="379"/>
      <c r="T269" s="379"/>
      <c r="U269" s="379"/>
      <c r="V269" s="379"/>
      <c r="W269" s="379"/>
      <c r="X269" s="379"/>
      <c r="Y269" s="379"/>
      <c r="Z269" s="379"/>
    </row>
    <row r="270" spans="1:26" ht="14.25" customHeight="1" x14ac:dyDescent="0.3">
      <c r="A270" s="379"/>
      <c r="B270" s="379"/>
      <c r="C270" s="379"/>
      <c r="D270" s="379"/>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row>
    <row r="271" spans="1:26" ht="14.25" customHeight="1" x14ac:dyDescent="0.3">
      <c r="A271" s="379"/>
      <c r="B271" s="379"/>
      <c r="C271" s="379"/>
      <c r="D271" s="379"/>
      <c r="E271" s="379"/>
      <c r="F271" s="379"/>
      <c r="G271" s="379"/>
      <c r="H271" s="379"/>
      <c r="I271" s="379"/>
      <c r="J271" s="379"/>
      <c r="K271" s="379"/>
      <c r="L271" s="379"/>
      <c r="M271" s="379"/>
      <c r="N271" s="379"/>
      <c r="O271" s="379"/>
      <c r="P271" s="379"/>
      <c r="Q271" s="379"/>
      <c r="R271" s="379"/>
      <c r="S271" s="379"/>
      <c r="T271" s="379"/>
      <c r="U271" s="379"/>
      <c r="V271" s="379"/>
      <c r="W271" s="379"/>
      <c r="X271" s="379"/>
      <c r="Y271" s="379"/>
      <c r="Z271" s="379"/>
    </row>
    <row r="272" spans="1:26" ht="14.25" customHeight="1" x14ac:dyDescent="0.3">
      <c r="A272" s="379"/>
      <c r="B272" s="379"/>
      <c r="C272" s="379"/>
      <c r="D272" s="379"/>
      <c r="E272" s="379"/>
      <c r="F272" s="379"/>
      <c r="G272" s="379"/>
      <c r="H272" s="379"/>
      <c r="I272" s="379"/>
      <c r="J272" s="379"/>
      <c r="K272" s="379"/>
      <c r="L272" s="379"/>
      <c r="M272" s="379"/>
      <c r="N272" s="379"/>
      <c r="O272" s="379"/>
      <c r="P272" s="379"/>
      <c r="Q272" s="379"/>
      <c r="R272" s="379"/>
      <c r="S272" s="379"/>
      <c r="T272" s="379"/>
      <c r="U272" s="379"/>
      <c r="V272" s="379"/>
      <c r="W272" s="379"/>
      <c r="X272" s="379"/>
      <c r="Y272" s="379"/>
      <c r="Z272" s="379"/>
    </row>
    <row r="273" spans="1:26" ht="14.25" customHeight="1" x14ac:dyDescent="0.3">
      <c r="A273" s="379"/>
      <c r="B273" s="379"/>
      <c r="C273" s="379"/>
      <c r="D273" s="379"/>
      <c r="E273" s="379"/>
      <c r="F273" s="379"/>
      <c r="G273" s="379"/>
      <c r="H273" s="379"/>
      <c r="I273" s="379"/>
      <c r="J273" s="379"/>
      <c r="K273" s="379"/>
      <c r="L273" s="379"/>
      <c r="M273" s="379"/>
      <c r="N273" s="379"/>
      <c r="O273" s="379"/>
      <c r="P273" s="379"/>
      <c r="Q273" s="379"/>
      <c r="R273" s="379"/>
      <c r="S273" s="379"/>
      <c r="T273" s="379"/>
      <c r="U273" s="379"/>
      <c r="V273" s="379"/>
      <c r="W273" s="379"/>
      <c r="X273" s="379"/>
      <c r="Y273" s="379"/>
      <c r="Z273" s="379"/>
    </row>
    <row r="274" spans="1:26" ht="14.25" customHeight="1" x14ac:dyDescent="0.3">
      <c r="A274" s="379"/>
      <c r="B274" s="379"/>
      <c r="C274" s="379"/>
      <c r="D274" s="379"/>
      <c r="E274" s="379"/>
      <c r="F274" s="379"/>
      <c r="G274" s="379"/>
      <c r="H274" s="379"/>
      <c r="I274" s="379"/>
      <c r="J274" s="379"/>
      <c r="K274" s="379"/>
      <c r="L274" s="379"/>
      <c r="M274" s="379"/>
      <c r="N274" s="379"/>
      <c r="O274" s="379"/>
      <c r="P274" s="379"/>
      <c r="Q274" s="379"/>
      <c r="R274" s="379"/>
      <c r="S274" s="379"/>
      <c r="T274" s="379"/>
      <c r="U274" s="379"/>
      <c r="V274" s="379"/>
      <c r="W274" s="379"/>
      <c r="X274" s="379"/>
      <c r="Y274" s="379"/>
      <c r="Z274" s="379"/>
    </row>
    <row r="275" spans="1:26" ht="14.25" customHeight="1" x14ac:dyDescent="0.3">
      <c r="A275" s="379"/>
      <c r="B275" s="379"/>
      <c r="C275" s="379"/>
      <c r="D275" s="379"/>
      <c r="E275" s="379"/>
      <c r="F275" s="379"/>
      <c r="G275" s="379"/>
      <c r="H275" s="379"/>
      <c r="I275" s="379"/>
      <c r="J275" s="379"/>
      <c r="K275" s="379"/>
      <c r="L275" s="379"/>
      <c r="M275" s="379"/>
      <c r="N275" s="379"/>
      <c r="O275" s="379"/>
      <c r="P275" s="379"/>
      <c r="Q275" s="379"/>
      <c r="R275" s="379"/>
      <c r="S275" s="379"/>
      <c r="T275" s="379"/>
      <c r="U275" s="379"/>
      <c r="V275" s="379"/>
      <c r="W275" s="379"/>
      <c r="X275" s="379"/>
      <c r="Y275" s="379"/>
      <c r="Z275" s="379"/>
    </row>
    <row r="276" spans="1:26" ht="14.25" customHeight="1" x14ac:dyDescent="0.3">
      <c r="A276" s="379"/>
      <c r="B276" s="379"/>
      <c r="C276" s="379"/>
      <c r="D276" s="379"/>
      <c r="E276" s="379"/>
      <c r="F276" s="379"/>
      <c r="G276" s="379"/>
      <c r="H276" s="379"/>
      <c r="I276" s="379"/>
      <c r="J276" s="379"/>
      <c r="K276" s="379"/>
      <c r="L276" s="379"/>
      <c r="M276" s="379"/>
      <c r="N276" s="379"/>
      <c r="O276" s="379"/>
      <c r="P276" s="379"/>
      <c r="Q276" s="379"/>
      <c r="R276" s="379"/>
      <c r="S276" s="379"/>
      <c r="T276" s="379"/>
      <c r="U276" s="379"/>
      <c r="V276" s="379"/>
      <c r="W276" s="379"/>
      <c r="X276" s="379"/>
      <c r="Y276" s="379"/>
      <c r="Z276" s="379"/>
    </row>
    <row r="277" spans="1:26" ht="14.25" customHeight="1" x14ac:dyDescent="0.3">
      <c r="A277" s="379"/>
      <c r="B277" s="379"/>
      <c r="C277" s="379"/>
      <c r="D277" s="379"/>
      <c r="E277" s="379"/>
      <c r="F277" s="379"/>
      <c r="G277" s="379"/>
      <c r="H277" s="379"/>
      <c r="I277" s="379"/>
      <c r="J277" s="379"/>
      <c r="K277" s="379"/>
      <c r="L277" s="379"/>
      <c r="M277" s="379"/>
      <c r="N277" s="379"/>
      <c r="O277" s="379"/>
      <c r="P277" s="379"/>
      <c r="Q277" s="379"/>
      <c r="R277" s="379"/>
      <c r="S277" s="379"/>
      <c r="T277" s="379"/>
      <c r="U277" s="379"/>
      <c r="V277" s="379"/>
      <c r="W277" s="379"/>
      <c r="X277" s="379"/>
      <c r="Y277" s="379"/>
      <c r="Z277" s="379"/>
    </row>
    <row r="278" spans="1:26" ht="14.25" customHeight="1" x14ac:dyDescent="0.3">
      <c r="A278" s="379"/>
      <c r="B278" s="379"/>
      <c r="C278" s="379"/>
      <c r="D278" s="379"/>
      <c r="E278" s="379"/>
      <c r="F278" s="379"/>
      <c r="G278" s="379"/>
      <c r="H278" s="379"/>
      <c r="I278" s="379"/>
      <c r="J278" s="379"/>
      <c r="K278" s="379"/>
      <c r="L278" s="379"/>
      <c r="M278" s="379"/>
      <c r="N278" s="379"/>
      <c r="O278" s="379"/>
      <c r="P278" s="379"/>
      <c r="Q278" s="379"/>
      <c r="R278" s="379"/>
      <c r="S278" s="379"/>
      <c r="T278" s="379"/>
      <c r="U278" s="379"/>
      <c r="V278" s="379"/>
      <c r="W278" s="379"/>
      <c r="X278" s="379"/>
      <c r="Y278" s="379"/>
      <c r="Z278" s="379"/>
    </row>
    <row r="279" spans="1:26" ht="14.25" customHeight="1" x14ac:dyDescent="0.3">
      <c r="A279" s="379"/>
      <c r="B279" s="379"/>
      <c r="C279" s="379"/>
      <c r="D279" s="379"/>
      <c r="E279" s="379"/>
      <c r="F279" s="379"/>
      <c r="G279" s="379"/>
      <c r="H279" s="379"/>
      <c r="I279" s="379"/>
      <c r="J279" s="379"/>
      <c r="K279" s="379"/>
      <c r="L279" s="379"/>
      <c r="M279" s="379"/>
      <c r="N279" s="379"/>
      <c r="O279" s="379"/>
      <c r="P279" s="379"/>
      <c r="Q279" s="379"/>
      <c r="R279" s="379"/>
      <c r="S279" s="379"/>
      <c r="T279" s="379"/>
      <c r="U279" s="379"/>
      <c r="V279" s="379"/>
      <c r="W279" s="379"/>
      <c r="X279" s="379"/>
      <c r="Y279" s="379"/>
      <c r="Z279" s="379"/>
    </row>
    <row r="280" spans="1:26" ht="14.25" customHeight="1" x14ac:dyDescent="0.3">
      <c r="A280" s="379"/>
      <c r="B280" s="379"/>
      <c r="C280" s="379"/>
      <c r="D280" s="379"/>
      <c r="E280" s="379"/>
      <c r="F280" s="379"/>
      <c r="G280" s="379"/>
      <c r="H280" s="379"/>
      <c r="I280" s="379"/>
      <c r="J280" s="379"/>
      <c r="K280" s="379"/>
      <c r="L280" s="379"/>
      <c r="M280" s="379"/>
      <c r="N280" s="379"/>
      <c r="O280" s="379"/>
      <c r="P280" s="379"/>
      <c r="Q280" s="379"/>
      <c r="R280" s="379"/>
      <c r="S280" s="379"/>
      <c r="T280" s="379"/>
      <c r="U280" s="379"/>
      <c r="V280" s="379"/>
      <c r="W280" s="379"/>
      <c r="X280" s="379"/>
      <c r="Y280" s="379"/>
      <c r="Z280" s="379"/>
    </row>
    <row r="281" spans="1:26" ht="14.25" customHeight="1" x14ac:dyDescent="0.3">
      <c r="A281" s="379"/>
      <c r="B281" s="379"/>
      <c r="C281" s="379"/>
      <c r="D281" s="379"/>
      <c r="E281" s="379"/>
      <c r="F281" s="379"/>
      <c r="G281" s="379"/>
      <c r="H281" s="379"/>
      <c r="I281" s="379"/>
      <c r="J281" s="379"/>
      <c r="K281" s="379"/>
      <c r="L281" s="379"/>
      <c r="M281" s="379"/>
      <c r="N281" s="379"/>
      <c r="O281" s="379"/>
      <c r="P281" s="379"/>
      <c r="Q281" s="379"/>
      <c r="R281" s="379"/>
      <c r="S281" s="379"/>
      <c r="T281" s="379"/>
      <c r="U281" s="379"/>
      <c r="V281" s="379"/>
      <c r="W281" s="379"/>
      <c r="X281" s="379"/>
      <c r="Y281" s="379"/>
      <c r="Z281" s="379"/>
    </row>
    <row r="282" spans="1:26" ht="14.25" customHeight="1" x14ac:dyDescent="0.3">
      <c r="A282" s="379"/>
      <c r="B282" s="379"/>
      <c r="C282" s="379"/>
      <c r="D282" s="379"/>
      <c r="E282" s="379"/>
      <c r="F282" s="379"/>
      <c r="G282" s="379"/>
      <c r="H282" s="379"/>
      <c r="I282" s="379"/>
      <c r="J282" s="379"/>
      <c r="K282" s="379"/>
      <c r="L282" s="379"/>
      <c r="M282" s="379"/>
      <c r="N282" s="379"/>
      <c r="O282" s="379"/>
      <c r="P282" s="379"/>
      <c r="Q282" s="379"/>
      <c r="R282" s="379"/>
      <c r="S282" s="379"/>
      <c r="T282" s="379"/>
      <c r="U282" s="379"/>
      <c r="V282" s="379"/>
      <c r="W282" s="379"/>
      <c r="X282" s="379"/>
      <c r="Y282" s="379"/>
      <c r="Z282" s="379"/>
    </row>
    <row r="283" spans="1:26" ht="14.25" customHeight="1" x14ac:dyDescent="0.3">
      <c r="A283" s="379"/>
      <c r="B283" s="379"/>
      <c r="C283" s="379"/>
      <c r="D283" s="379"/>
      <c r="E283" s="379"/>
      <c r="F283" s="379"/>
      <c r="G283" s="379"/>
      <c r="H283" s="379"/>
      <c r="I283" s="379"/>
      <c r="J283" s="379"/>
      <c r="K283" s="379"/>
      <c r="L283" s="379"/>
      <c r="M283" s="379"/>
      <c r="N283" s="379"/>
      <c r="O283" s="379"/>
      <c r="P283" s="379"/>
      <c r="Q283" s="379"/>
      <c r="R283" s="379"/>
      <c r="S283" s="379"/>
      <c r="T283" s="379"/>
      <c r="U283" s="379"/>
      <c r="V283" s="379"/>
      <c r="W283" s="379"/>
      <c r="X283" s="379"/>
      <c r="Y283" s="379"/>
      <c r="Z283" s="379"/>
    </row>
    <row r="284" spans="1:26" ht="14.25" customHeight="1" x14ac:dyDescent="0.3">
      <c r="A284" s="379"/>
      <c r="B284" s="379"/>
      <c r="C284" s="379"/>
      <c r="D284" s="379"/>
      <c r="E284" s="379"/>
      <c r="F284" s="379"/>
      <c r="G284" s="379"/>
      <c r="H284" s="379"/>
      <c r="I284" s="379"/>
      <c r="J284" s="379"/>
      <c r="K284" s="379"/>
      <c r="L284" s="379"/>
      <c r="M284" s="379"/>
      <c r="N284" s="379"/>
      <c r="O284" s="379"/>
      <c r="P284" s="379"/>
      <c r="Q284" s="379"/>
      <c r="R284" s="379"/>
      <c r="S284" s="379"/>
      <c r="T284" s="379"/>
      <c r="U284" s="379"/>
      <c r="V284" s="379"/>
      <c r="W284" s="379"/>
      <c r="X284" s="379"/>
      <c r="Y284" s="379"/>
      <c r="Z284" s="379"/>
    </row>
    <row r="285" spans="1:26" ht="14.25" customHeight="1" x14ac:dyDescent="0.3">
      <c r="A285" s="379"/>
      <c r="B285" s="379"/>
      <c r="C285" s="379"/>
      <c r="D285" s="379"/>
      <c r="E285" s="379"/>
      <c r="F285" s="379"/>
      <c r="G285" s="379"/>
      <c r="H285" s="379"/>
      <c r="I285" s="379"/>
      <c r="J285" s="379"/>
      <c r="K285" s="379"/>
      <c r="L285" s="379"/>
      <c r="M285" s="379"/>
      <c r="N285" s="379"/>
      <c r="O285" s="379"/>
      <c r="P285" s="379"/>
      <c r="Q285" s="379"/>
      <c r="R285" s="379"/>
      <c r="S285" s="379"/>
      <c r="T285" s="379"/>
      <c r="U285" s="379"/>
      <c r="V285" s="379"/>
      <c r="W285" s="379"/>
      <c r="X285" s="379"/>
      <c r="Y285" s="379"/>
      <c r="Z285" s="379"/>
    </row>
    <row r="286" spans="1:26" ht="14.25" customHeight="1" x14ac:dyDescent="0.3">
      <c r="A286" s="379"/>
      <c r="B286" s="379"/>
      <c r="C286" s="379"/>
      <c r="D286" s="379"/>
      <c r="E286" s="379"/>
      <c r="F286" s="379"/>
      <c r="G286" s="379"/>
      <c r="H286" s="379"/>
      <c r="I286" s="379"/>
      <c r="J286" s="379"/>
      <c r="K286" s="379"/>
      <c r="L286" s="379"/>
      <c r="M286" s="379"/>
      <c r="N286" s="379"/>
      <c r="O286" s="379"/>
      <c r="P286" s="379"/>
      <c r="Q286" s="379"/>
      <c r="R286" s="379"/>
      <c r="S286" s="379"/>
      <c r="T286" s="379"/>
      <c r="U286" s="379"/>
      <c r="V286" s="379"/>
      <c r="W286" s="379"/>
      <c r="X286" s="379"/>
      <c r="Y286" s="379"/>
      <c r="Z286" s="379"/>
    </row>
    <row r="287" spans="1:26" ht="14.25" customHeight="1" x14ac:dyDescent="0.3">
      <c r="A287" s="379"/>
      <c r="B287" s="379"/>
      <c r="C287" s="379"/>
      <c r="D287" s="379"/>
      <c r="E287" s="379"/>
      <c r="F287" s="379"/>
      <c r="G287" s="379"/>
      <c r="H287" s="379"/>
      <c r="I287" s="379"/>
      <c r="J287" s="379"/>
      <c r="K287" s="379"/>
      <c r="L287" s="379"/>
      <c r="M287" s="379"/>
      <c r="N287" s="379"/>
      <c r="O287" s="379"/>
      <c r="P287" s="379"/>
      <c r="Q287" s="379"/>
      <c r="R287" s="379"/>
      <c r="S287" s="379"/>
      <c r="T287" s="379"/>
      <c r="U287" s="379"/>
      <c r="V287" s="379"/>
      <c r="W287" s="379"/>
      <c r="X287" s="379"/>
      <c r="Y287" s="379"/>
      <c r="Z287" s="379"/>
    </row>
    <row r="288" spans="1:26" ht="14.25" customHeight="1" x14ac:dyDescent="0.3">
      <c r="A288" s="379"/>
      <c r="B288" s="379"/>
      <c r="C288" s="379"/>
      <c r="D288" s="379"/>
      <c r="E288" s="379"/>
      <c r="F288" s="379"/>
      <c r="G288" s="379"/>
      <c r="H288" s="379"/>
      <c r="I288" s="379"/>
      <c r="J288" s="379"/>
      <c r="K288" s="379"/>
      <c r="L288" s="379"/>
      <c r="M288" s="379"/>
      <c r="N288" s="379"/>
      <c r="O288" s="379"/>
      <c r="P288" s="379"/>
      <c r="Q288" s="379"/>
      <c r="R288" s="379"/>
      <c r="S288" s="379"/>
      <c r="T288" s="379"/>
      <c r="U288" s="379"/>
      <c r="V288" s="379"/>
      <c r="W288" s="379"/>
      <c r="X288" s="379"/>
      <c r="Y288" s="379"/>
      <c r="Z288" s="379"/>
    </row>
    <row r="289" spans="1:26" ht="14.25" customHeight="1" x14ac:dyDescent="0.3">
      <c r="A289" s="379"/>
      <c r="B289" s="379"/>
      <c r="C289" s="379"/>
      <c r="D289" s="379"/>
      <c r="E289" s="379"/>
      <c r="F289" s="379"/>
      <c r="G289" s="379"/>
      <c r="H289" s="379"/>
      <c r="I289" s="379"/>
      <c r="J289" s="379"/>
      <c r="K289" s="379"/>
      <c r="L289" s="379"/>
      <c r="M289" s="379"/>
      <c r="N289" s="379"/>
      <c r="O289" s="379"/>
      <c r="P289" s="379"/>
      <c r="Q289" s="379"/>
      <c r="R289" s="379"/>
      <c r="S289" s="379"/>
      <c r="T289" s="379"/>
      <c r="U289" s="379"/>
      <c r="V289" s="379"/>
      <c r="W289" s="379"/>
      <c r="X289" s="379"/>
      <c r="Y289" s="379"/>
      <c r="Z289" s="379"/>
    </row>
    <row r="290" spans="1:26" ht="14.25" customHeight="1" x14ac:dyDescent="0.3">
      <c r="A290" s="379"/>
      <c r="B290" s="379"/>
      <c r="C290" s="379"/>
      <c r="D290" s="379"/>
      <c r="E290" s="379"/>
      <c r="F290" s="379"/>
      <c r="G290" s="379"/>
      <c r="H290" s="379"/>
      <c r="I290" s="379"/>
      <c r="J290" s="379"/>
      <c r="K290" s="379"/>
      <c r="L290" s="379"/>
      <c r="M290" s="379"/>
      <c r="N290" s="379"/>
      <c r="O290" s="379"/>
      <c r="P290" s="379"/>
      <c r="Q290" s="379"/>
      <c r="R290" s="379"/>
      <c r="S290" s="379"/>
      <c r="T290" s="379"/>
      <c r="U290" s="379"/>
      <c r="V290" s="379"/>
      <c r="W290" s="379"/>
      <c r="X290" s="379"/>
      <c r="Y290" s="379"/>
      <c r="Z290" s="379"/>
    </row>
    <row r="291" spans="1:26" ht="14.25" customHeight="1" x14ac:dyDescent="0.3">
      <c r="A291" s="379"/>
      <c r="B291" s="379"/>
      <c r="C291" s="379"/>
      <c r="D291" s="379"/>
      <c r="E291" s="379"/>
      <c r="F291" s="379"/>
      <c r="G291" s="379"/>
      <c r="H291" s="379"/>
      <c r="I291" s="379"/>
      <c r="J291" s="379"/>
      <c r="K291" s="379"/>
      <c r="L291" s="379"/>
      <c r="M291" s="379"/>
      <c r="N291" s="379"/>
      <c r="O291" s="379"/>
      <c r="P291" s="379"/>
      <c r="Q291" s="379"/>
      <c r="R291" s="379"/>
      <c r="S291" s="379"/>
      <c r="T291" s="379"/>
      <c r="U291" s="379"/>
      <c r="V291" s="379"/>
      <c r="W291" s="379"/>
      <c r="X291" s="379"/>
      <c r="Y291" s="379"/>
      <c r="Z291" s="379"/>
    </row>
    <row r="292" spans="1:26" ht="14.25" customHeight="1" x14ac:dyDescent="0.3">
      <c r="A292" s="379"/>
      <c r="B292" s="379"/>
      <c r="C292" s="379"/>
      <c r="D292" s="379"/>
      <c r="E292" s="379"/>
      <c r="F292" s="379"/>
      <c r="G292" s="379"/>
      <c r="H292" s="379"/>
      <c r="I292" s="379"/>
      <c r="J292" s="379"/>
      <c r="K292" s="379"/>
      <c r="L292" s="379"/>
      <c r="M292" s="379"/>
      <c r="N292" s="379"/>
      <c r="O292" s="379"/>
      <c r="P292" s="379"/>
      <c r="Q292" s="379"/>
      <c r="R292" s="379"/>
      <c r="S292" s="379"/>
      <c r="T292" s="379"/>
      <c r="U292" s="379"/>
      <c r="V292" s="379"/>
      <c r="W292" s="379"/>
      <c r="X292" s="379"/>
      <c r="Y292" s="379"/>
      <c r="Z292" s="379"/>
    </row>
    <row r="293" spans="1:26" ht="14.25" customHeight="1" x14ac:dyDescent="0.3">
      <c r="A293" s="379"/>
      <c r="B293" s="379"/>
      <c r="C293" s="379"/>
      <c r="D293" s="379"/>
      <c r="E293" s="379"/>
      <c r="F293" s="379"/>
      <c r="G293" s="379"/>
      <c r="H293" s="379"/>
      <c r="I293" s="379"/>
      <c r="J293" s="379"/>
      <c r="K293" s="379"/>
      <c r="L293" s="379"/>
      <c r="M293" s="379"/>
      <c r="N293" s="379"/>
      <c r="O293" s="379"/>
      <c r="P293" s="379"/>
      <c r="Q293" s="379"/>
      <c r="R293" s="379"/>
      <c r="S293" s="379"/>
      <c r="T293" s="379"/>
      <c r="U293" s="379"/>
      <c r="V293" s="379"/>
      <c r="W293" s="379"/>
      <c r="X293" s="379"/>
      <c r="Y293" s="379"/>
      <c r="Z293" s="379"/>
    </row>
    <row r="294" spans="1:26" ht="14.25" customHeight="1" x14ac:dyDescent="0.3">
      <c r="A294" s="379"/>
      <c r="B294" s="379"/>
      <c r="C294" s="379"/>
      <c r="D294" s="379"/>
      <c r="E294" s="379"/>
      <c r="F294" s="379"/>
      <c r="G294" s="379"/>
      <c r="H294" s="379"/>
      <c r="I294" s="379"/>
      <c r="J294" s="379"/>
      <c r="K294" s="379"/>
      <c r="L294" s="379"/>
      <c r="M294" s="379"/>
      <c r="N294" s="379"/>
      <c r="O294" s="379"/>
      <c r="P294" s="379"/>
      <c r="Q294" s="379"/>
      <c r="R294" s="379"/>
      <c r="S294" s="379"/>
      <c r="T294" s="379"/>
      <c r="U294" s="379"/>
      <c r="V294" s="379"/>
      <c r="W294" s="379"/>
      <c r="X294" s="379"/>
      <c r="Y294" s="379"/>
      <c r="Z294" s="379"/>
    </row>
    <row r="295" spans="1:26" ht="14.25" customHeight="1" x14ac:dyDescent="0.3">
      <c r="A295" s="379"/>
      <c r="B295" s="379"/>
      <c r="C295" s="379"/>
      <c r="D295" s="379"/>
      <c r="E295" s="379"/>
      <c r="F295" s="379"/>
      <c r="G295" s="379"/>
      <c r="H295" s="379"/>
      <c r="I295" s="379"/>
      <c r="J295" s="379"/>
      <c r="K295" s="379"/>
      <c r="L295" s="379"/>
      <c r="M295" s="379"/>
      <c r="N295" s="379"/>
      <c r="O295" s="379"/>
      <c r="P295" s="379"/>
      <c r="Q295" s="379"/>
      <c r="R295" s="379"/>
      <c r="S295" s="379"/>
      <c r="T295" s="379"/>
      <c r="U295" s="379"/>
      <c r="V295" s="379"/>
      <c r="W295" s="379"/>
      <c r="X295" s="379"/>
      <c r="Y295" s="379"/>
      <c r="Z295" s="379"/>
    </row>
    <row r="296" spans="1:26" ht="14.25" customHeight="1" x14ac:dyDescent="0.3">
      <c r="A296" s="379"/>
      <c r="B296" s="379"/>
      <c r="C296" s="379"/>
      <c r="D296" s="379"/>
      <c r="E296" s="379"/>
      <c r="F296" s="379"/>
      <c r="G296" s="379"/>
      <c r="H296" s="379"/>
      <c r="I296" s="379"/>
      <c r="J296" s="379"/>
      <c r="K296" s="379"/>
      <c r="L296" s="379"/>
      <c r="M296" s="379"/>
      <c r="N296" s="379"/>
      <c r="O296" s="379"/>
      <c r="P296" s="379"/>
      <c r="Q296" s="379"/>
      <c r="R296" s="379"/>
      <c r="S296" s="379"/>
      <c r="T296" s="379"/>
      <c r="U296" s="379"/>
      <c r="V296" s="379"/>
      <c r="W296" s="379"/>
      <c r="X296" s="379"/>
      <c r="Y296" s="379"/>
      <c r="Z296" s="379"/>
    </row>
    <row r="297" spans="1:26" ht="14.25" customHeight="1" x14ac:dyDescent="0.3">
      <c r="A297" s="379"/>
      <c r="B297" s="379"/>
      <c r="C297" s="379"/>
      <c r="D297" s="379"/>
      <c r="E297" s="379"/>
      <c r="F297" s="379"/>
      <c r="G297" s="379"/>
      <c r="H297" s="379"/>
      <c r="I297" s="379"/>
      <c r="J297" s="379"/>
      <c r="K297" s="379"/>
      <c r="L297" s="379"/>
      <c r="M297" s="379"/>
      <c r="N297" s="379"/>
      <c r="O297" s="379"/>
      <c r="P297" s="379"/>
      <c r="Q297" s="379"/>
      <c r="R297" s="379"/>
      <c r="S297" s="379"/>
      <c r="T297" s="379"/>
      <c r="U297" s="379"/>
      <c r="V297" s="379"/>
      <c r="W297" s="379"/>
      <c r="X297" s="379"/>
      <c r="Y297" s="379"/>
      <c r="Z297" s="379"/>
    </row>
    <row r="298" spans="1:26" ht="14.25" customHeight="1" x14ac:dyDescent="0.3">
      <c r="A298" s="379"/>
      <c r="B298" s="379"/>
      <c r="C298" s="379"/>
      <c r="D298" s="379"/>
      <c r="E298" s="379"/>
      <c r="F298" s="379"/>
      <c r="G298" s="379"/>
      <c r="H298" s="379"/>
      <c r="I298" s="379"/>
      <c r="J298" s="379"/>
      <c r="K298" s="379"/>
      <c r="L298" s="379"/>
      <c r="M298" s="379"/>
      <c r="N298" s="379"/>
      <c r="O298" s="379"/>
      <c r="P298" s="379"/>
      <c r="Q298" s="379"/>
      <c r="R298" s="379"/>
      <c r="S298" s="379"/>
      <c r="T298" s="379"/>
      <c r="U298" s="379"/>
      <c r="V298" s="379"/>
      <c r="W298" s="379"/>
      <c r="X298" s="379"/>
      <c r="Y298" s="379"/>
      <c r="Z298" s="379"/>
    </row>
    <row r="299" spans="1:26" ht="14.25" customHeight="1" x14ac:dyDescent="0.3">
      <c r="A299" s="379"/>
      <c r="B299" s="379"/>
      <c r="C299" s="379"/>
      <c r="D299" s="379"/>
      <c r="E299" s="379"/>
      <c r="F299" s="379"/>
      <c r="G299" s="379"/>
      <c r="H299" s="379"/>
      <c r="I299" s="379"/>
      <c r="J299" s="379"/>
      <c r="K299" s="379"/>
      <c r="L299" s="379"/>
      <c r="M299" s="379"/>
      <c r="N299" s="379"/>
      <c r="O299" s="379"/>
      <c r="P299" s="379"/>
      <c r="Q299" s="379"/>
      <c r="R299" s="379"/>
      <c r="S299" s="379"/>
      <c r="T299" s="379"/>
      <c r="U299" s="379"/>
      <c r="V299" s="379"/>
      <c r="W299" s="379"/>
      <c r="X299" s="379"/>
      <c r="Y299" s="379"/>
      <c r="Z299" s="379"/>
    </row>
    <row r="300" spans="1:26" ht="14.25" customHeight="1" x14ac:dyDescent="0.3">
      <c r="A300" s="379"/>
      <c r="B300" s="379"/>
      <c r="C300" s="379"/>
      <c r="D300" s="379"/>
      <c r="E300" s="379"/>
      <c r="F300" s="379"/>
      <c r="G300" s="379"/>
      <c r="H300" s="379"/>
      <c r="I300" s="379"/>
      <c r="J300" s="379"/>
      <c r="K300" s="379"/>
      <c r="L300" s="379"/>
      <c r="M300" s="379"/>
      <c r="N300" s="379"/>
      <c r="O300" s="379"/>
      <c r="P300" s="379"/>
      <c r="Q300" s="379"/>
      <c r="R300" s="379"/>
      <c r="S300" s="379"/>
      <c r="T300" s="379"/>
      <c r="U300" s="379"/>
      <c r="V300" s="379"/>
      <c r="W300" s="379"/>
      <c r="X300" s="379"/>
      <c r="Y300" s="379"/>
      <c r="Z300" s="379"/>
    </row>
    <row r="301" spans="1:26" ht="14.25" customHeight="1" x14ac:dyDescent="0.3">
      <c r="A301" s="379"/>
      <c r="B301" s="379"/>
      <c r="C301" s="379"/>
      <c r="D301" s="379"/>
      <c r="E301" s="379"/>
      <c r="F301" s="379"/>
      <c r="G301" s="379"/>
      <c r="H301" s="379"/>
      <c r="I301" s="379"/>
      <c r="J301" s="379"/>
      <c r="K301" s="379"/>
      <c r="L301" s="379"/>
      <c r="M301" s="379"/>
      <c r="N301" s="379"/>
      <c r="O301" s="379"/>
      <c r="P301" s="379"/>
      <c r="Q301" s="379"/>
      <c r="R301" s="379"/>
      <c r="S301" s="379"/>
      <c r="T301" s="379"/>
      <c r="U301" s="379"/>
      <c r="V301" s="379"/>
      <c r="W301" s="379"/>
      <c r="X301" s="379"/>
      <c r="Y301" s="379"/>
      <c r="Z301" s="379"/>
    </row>
    <row r="302" spans="1:26" ht="14.25" customHeight="1" x14ac:dyDescent="0.3">
      <c r="A302" s="379"/>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row>
    <row r="303" spans="1:26" ht="14.25" customHeight="1" x14ac:dyDescent="0.3">
      <c r="A303" s="379"/>
      <c r="B303" s="379"/>
      <c r="C303" s="379"/>
      <c r="D303" s="379"/>
      <c r="E303" s="379"/>
      <c r="F303" s="379"/>
      <c r="G303" s="379"/>
      <c r="H303" s="379"/>
      <c r="I303" s="379"/>
      <c r="J303" s="379"/>
      <c r="K303" s="379"/>
      <c r="L303" s="379"/>
      <c r="M303" s="379"/>
      <c r="N303" s="379"/>
      <c r="O303" s="379"/>
      <c r="P303" s="379"/>
      <c r="Q303" s="379"/>
      <c r="R303" s="379"/>
      <c r="S303" s="379"/>
      <c r="T303" s="379"/>
      <c r="U303" s="379"/>
      <c r="V303" s="379"/>
      <c r="W303" s="379"/>
      <c r="X303" s="379"/>
      <c r="Y303" s="379"/>
      <c r="Z303" s="379"/>
    </row>
    <row r="304" spans="1:26" ht="14.25" customHeight="1" x14ac:dyDescent="0.3">
      <c r="A304" s="379"/>
      <c r="B304" s="379"/>
      <c r="C304" s="379"/>
      <c r="D304" s="379"/>
      <c r="E304" s="379"/>
      <c r="F304" s="379"/>
      <c r="G304" s="379"/>
      <c r="H304" s="379"/>
      <c r="I304" s="379"/>
      <c r="J304" s="379"/>
      <c r="K304" s="379"/>
      <c r="L304" s="379"/>
      <c r="M304" s="379"/>
      <c r="N304" s="379"/>
      <c r="O304" s="379"/>
      <c r="P304" s="379"/>
      <c r="Q304" s="379"/>
      <c r="R304" s="379"/>
      <c r="S304" s="379"/>
      <c r="T304" s="379"/>
      <c r="U304" s="379"/>
      <c r="V304" s="379"/>
      <c r="W304" s="379"/>
      <c r="X304" s="379"/>
      <c r="Y304" s="379"/>
      <c r="Z304" s="379"/>
    </row>
    <row r="305" spans="1:26" ht="14.25" customHeight="1" x14ac:dyDescent="0.3">
      <c r="A305" s="379"/>
      <c r="B305" s="379"/>
      <c r="C305" s="379"/>
      <c r="D305" s="379"/>
      <c r="E305" s="379"/>
      <c r="F305" s="379"/>
      <c r="G305" s="379"/>
      <c r="H305" s="379"/>
      <c r="I305" s="379"/>
      <c r="J305" s="379"/>
      <c r="K305" s="379"/>
      <c r="L305" s="379"/>
      <c r="M305" s="379"/>
      <c r="N305" s="379"/>
      <c r="O305" s="379"/>
      <c r="P305" s="379"/>
      <c r="Q305" s="379"/>
      <c r="R305" s="379"/>
      <c r="S305" s="379"/>
      <c r="T305" s="379"/>
      <c r="U305" s="379"/>
      <c r="V305" s="379"/>
      <c r="W305" s="379"/>
      <c r="X305" s="379"/>
      <c r="Y305" s="379"/>
      <c r="Z305" s="379"/>
    </row>
    <row r="306" spans="1:26" ht="14.25" customHeight="1" x14ac:dyDescent="0.3">
      <c r="A306" s="379"/>
      <c r="B306" s="379"/>
      <c r="C306" s="379"/>
      <c r="D306" s="379"/>
      <c r="E306" s="379"/>
      <c r="F306" s="379"/>
      <c r="G306" s="379"/>
      <c r="H306" s="379"/>
      <c r="I306" s="379"/>
      <c r="J306" s="379"/>
      <c r="K306" s="379"/>
      <c r="L306" s="379"/>
      <c r="M306" s="379"/>
      <c r="N306" s="379"/>
      <c r="O306" s="379"/>
      <c r="P306" s="379"/>
      <c r="Q306" s="379"/>
      <c r="R306" s="379"/>
      <c r="S306" s="379"/>
      <c r="T306" s="379"/>
      <c r="U306" s="379"/>
      <c r="V306" s="379"/>
      <c r="W306" s="379"/>
      <c r="X306" s="379"/>
      <c r="Y306" s="379"/>
      <c r="Z306" s="379"/>
    </row>
    <row r="307" spans="1:26" ht="14.25" customHeight="1" x14ac:dyDescent="0.3">
      <c r="A307" s="379"/>
      <c r="B307" s="379"/>
      <c r="C307" s="379"/>
      <c r="D307" s="379"/>
      <c r="E307" s="379"/>
      <c r="F307" s="379"/>
      <c r="G307" s="379"/>
      <c r="H307" s="379"/>
      <c r="I307" s="379"/>
      <c r="J307" s="379"/>
      <c r="K307" s="379"/>
      <c r="L307" s="379"/>
      <c r="M307" s="379"/>
      <c r="N307" s="379"/>
      <c r="O307" s="379"/>
      <c r="P307" s="379"/>
      <c r="Q307" s="379"/>
      <c r="R307" s="379"/>
      <c r="S307" s="379"/>
      <c r="T307" s="379"/>
      <c r="U307" s="379"/>
      <c r="V307" s="379"/>
      <c r="W307" s="379"/>
      <c r="X307" s="379"/>
      <c r="Y307" s="379"/>
      <c r="Z307" s="379"/>
    </row>
    <row r="308" spans="1:26" ht="14.25" customHeight="1" x14ac:dyDescent="0.3">
      <c r="A308" s="379"/>
      <c r="B308" s="379"/>
      <c r="C308" s="379"/>
      <c r="D308" s="379"/>
      <c r="E308" s="379"/>
      <c r="F308" s="379"/>
      <c r="G308" s="379"/>
      <c r="H308" s="379"/>
      <c r="I308" s="379"/>
      <c r="J308" s="379"/>
      <c r="K308" s="379"/>
      <c r="L308" s="379"/>
      <c r="M308" s="379"/>
      <c r="N308" s="379"/>
      <c r="O308" s="379"/>
      <c r="P308" s="379"/>
      <c r="Q308" s="379"/>
      <c r="R308" s="379"/>
      <c r="S308" s="379"/>
      <c r="T308" s="379"/>
      <c r="U308" s="379"/>
      <c r="V308" s="379"/>
      <c r="W308" s="379"/>
      <c r="X308" s="379"/>
      <c r="Y308" s="379"/>
      <c r="Z308" s="379"/>
    </row>
    <row r="309" spans="1:26" ht="14.25" customHeight="1" x14ac:dyDescent="0.3">
      <c r="A309" s="379"/>
      <c r="B309" s="379"/>
      <c r="C309" s="379"/>
      <c r="D309" s="379"/>
      <c r="E309" s="379"/>
      <c r="F309" s="379"/>
      <c r="G309" s="379"/>
      <c r="H309" s="379"/>
      <c r="I309" s="379"/>
      <c r="J309" s="379"/>
      <c r="K309" s="379"/>
      <c r="L309" s="379"/>
      <c r="M309" s="379"/>
      <c r="N309" s="379"/>
      <c r="O309" s="379"/>
      <c r="P309" s="379"/>
      <c r="Q309" s="379"/>
      <c r="R309" s="379"/>
      <c r="S309" s="379"/>
      <c r="T309" s="379"/>
      <c r="U309" s="379"/>
      <c r="V309" s="379"/>
      <c r="W309" s="379"/>
      <c r="X309" s="379"/>
      <c r="Y309" s="379"/>
      <c r="Z309" s="379"/>
    </row>
    <row r="310" spans="1:26" ht="14.25" customHeight="1" x14ac:dyDescent="0.3">
      <c r="A310" s="379"/>
      <c r="B310" s="379"/>
      <c r="C310" s="379"/>
      <c r="D310" s="379"/>
      <c r="E310" s="379"/>
      <c r="F310" s="379"/>
      <c r="G310" s="379"/>
      <c r="H310" s="379"/>
      <c r="I310" s="379"/>
      <c r="J310" s="379"/>
      <c r="K310" s="379"/>
      <c r="L310" s="379"/>
      <c r="M310" s="379"/>
      <c r="N310" s="379"/>
      <c r="O310" s="379"/>
      <c r="P310" s="379"/>
      <c r="Q310" s="379"/>
      <c r="R310" s="379"/>
      <c r="S310" s="379"/>
      <c r="T310" s="379"/>
      <c r="U310" s="379"/>
      <c r="V310" s="379"/>
      <c r="W310" s="379"/>
      <c r="X310" s="379"/>
      <c r="Y310" s="379"/>
      <c r="Z310" s="379"/>
    </row>
    <row r="311" spans="1:26" ht="14.25" customHeight="1" x14ac:dyDescent="0.3">
      <c r="A311" s="379"/>
      <c r="B311" s="379"/>
      <c r="C311" s="379"/>
      <c r="D311" s="379"/>
      <c r="E311" s="379"/>
      <c r="F311" s="379"/>
      <c r="G311" s="379"/>
      <c r="H311" s="379"/>
      <c r="I311" s="379"/>
      <c r="J311" s="379"/>
      <c r="K311" s="379"/>
      <c r="L311" s="379"/>
      <c r="M311" s="379"/>
      <c r="N311" s="379"/>
      <c r="O311" s="379"/>
      <c r="P311" s="379"/>
      <c r="Q311" s="379"/>
      <c r="R311" s="379"/>
      <c r="S311" s="379"/>
      <c r="T311" s="379"/>
      <c r="U311" s="379"/>
      <c r="V311" s="379"/>
      <c r="W311" s="379"/>
      <c r="X311" s="379"/>
      <c r="Y311" s="379"/>
      <c r="Z311" s="379"/>
    </row>
    <row r="312" spans="1:26" ht="14.25" customHeight="1" x14ac:dyDescent="0.3">
      <c r="A312" s="379"/>
      <c r="B312" s="379"/>
      <c r="C312" s="379"/>
      <c r="D312" s="379"/>
      <c r="E312" s="379"/>
      <c r="F312" s="379"/>
      <c r="G312" s="379"/>
      <c r="H312" s="379"/>
      <c r="I312" s="379"/>
      <c r="J312" s="379"/>
      <c r="K312" s="379"/>
      <c r="L312" s="379"/>
      <c r="M312" s="379"/>
      <c r="N312" s="379"/>
      <c r="O312" s="379"/>
      <c r="P312" s="379"/>
      <c r="Q312" s="379"/>
      <c r="R312" s="379"/>
      <c r="S312" s="379"/>
      <c r="T312" s="379"/>
      <c r="U312" s="379"/>
      <c r="V312" s="379"/>
      <c r="W312" s="379"/>
      <c r="X312" s="379"/>
      <c r="Y312" s="379"/>
      <c r="Z312" s="379"/>
    </row>
    <row r="313" spans="1:26" ht="14.25" customHeight="1" x14ac:dyDescent="0.3">
      <c r="A313" s="379"/>
      <c r="B313" s="379"/>
      <c r="C313" s="379"/>
      <c r="D313" s="379"/>
      <c r="E313" s="379"/>
      <c r="F313" s="379"/>
      <c r="G313" s="379"/>
      <c r="H313" s="379"/>
      <c r="I313" s="379"/>
      <c r="J313" s="379"/>
      <c r="K313" s="379"/>
      <c r="L313" s="379"/>
      <c r="M313" s="379"/>
      <c r="N313" s="379"/>
      <c r="O313" s="379"/>
      <c r="P313" s="379"/>
      <c r="Q313" s="379"/>
      <c r="R313" s="379"/>
      <c r="S313" s="379"/>
      <c r="T313" s="379"/>
      <c r="U313" s="379"/>
      <c r="V313" s="379"/>
      <c r="W313" s="379"/>
      <c r="X313" s="379"/>
      <c r="Y313" s="379"/>
      <c r="Z313" s="379"/>
    </row>
    <row r="314" spans="1:26" ht="14.25" customHeight="1" x14ac:dyDescent="0.3">
      <c r="A314" s="379"/>
      <c r="B314" s="379"/>
      <c r="C314" s="379"/>
      <c r="D314" s="379"/>
      <c r="E314" s="379"/>
      <c r="F314" s="379"/>
      <c r="G314" s="379"/>
      <c r="H314" s="379"/>
      <c r="I314" s="379"/>
      <c r="J314" s="379"/>
      <c r="K314" s="379"/>
      <c r="L314" s="379"/>
      <c r="M314" s="379"/>
      <c r="N314" s="379"/>
      <c r="O314" s="379"/>
      <c r="P314" s="379"/>
      <c r="Q314" s="379"/>
      <c r="R314" s="379"/>
      <c r="S314" s="379"/>
      <c r="T314" s="379"/>
      <c r="U314" s="379"/>
      <c r="V314" s="379"/>
      <c r="W314" s="379"/>
      <c r="X314" s="379"/>
      <c r="Y314" s="379"/>
      <c r="Z314" s="379"/>
    </row>
    <row r="315" spans="1:26" ht="14.25" customHeight="1" x14ac:dyDescent="0.3">
      <c r="A315" s="379"/>
      <c r="B315" s="379"/>
      <c r="C315" s="379"/>
      <c r="D315" s="379"/>
      <c r="E315" s="379"/>
      <c r="F315" s="379"/>
      <c r="G315" s="379"/>
      <c r="H315" s="379"/>
      <c r="I315" s="379"/>
      <c r="J315" s="379"/>
      <c r="K315" s="379"/>
      <c r="L315" s="379"/>
      <c r="M315" s="379"/>
      <c r="N315" s="379"/>
      <c r="O315" s="379"/>
      <c r="P315" s="379"/>
      <c r="Q315" s="379"/>
      <c r="R315" s="379"/>
      <c r="S315" s="379"/>
      <c r="T315" s="379"/>
      <c r="U315" s="379"/>
      <c r="V315" s="379"/>
      <c r="W315" s="379"/>
      <c r="X315" s="379"/>
      <c r="Y315" s="379"/>
      <c r="Z315" s="379"/>
    </row>
    <row r="316" spans="1:26" ht="14.25" customHeight="1" x14ac:dyDescent="0.3">
      <c r="A316" s="379"/>
      <c r="B316" s="379"/>
      <c r="C316" s="379"/>
      <c r="D316" s="379"/>
      <c r="E316" s="379"/>
      <c r="F316" s="379"/>
      <c r="G316" s="379"/>
      <c r="H316" s="379"/>
      <c r="I316" s="379"/>
      <c r="J316" s="379"/>
      <c r="K316" s="379"/>
      <c r="L316" s="379"/>
      <c r="M316" s="379"/>
      <c r="N316" s="379"/>
      <c r="O316" s="379"/>
      <c r="P316" s="379"/>
      <c r="Q316" s="379"/>
      <c r="R316" s="379"/>
      <c r="S316" s="379"/>
      <c r="T316" s="379"/>
      <c r="U316" s="379"/>
      <c r="V316" s="379"/>
      <c r="W316" s="379"/>
      <c r="X316" s="379"/>
      <c r="Y316" s="379"/>
      <c r="Z316" s="379"/>
    </row>
    <row r="317" spans="1:26" ht="14.25" customHeight="1" x14ac:dyDescent="0.3">
      <c r="A317" s="379"/>
      <c r="B317" s="379"/>
      <c r="C317" s="379"/>
      <c r="D317" s="379"/>
      <c r="E317" s="379"/>
      <c r="F317" s="379"/>
      <c r="G317" s="379"/>
      <c r="H317" s="379"/>
      <c r="I317" s="379"/>
      <c r="J317" s="379"/>
      <c r="K317" s="379"/>
      <c r="L317" s="379"/>
      <c r="M317" s="379"/>
      <c r="N317" s="379"/>
      <c r="O317" s="379"/>
      <c r="P317" s="379"/>
      <c r="Q317" s="379"/>
      <c r="R317" s="379"/>
      <c r="S317" s="379"/>
      <c r="T317" s="379"/>
      <c r="U317" s="379"/>
      <c r="V317" s="379"/>
      <c r="W317" s="379"/>
      <c r="X317" s="379"/>
      <c r="Y317" s="379"/>
      <c r="Z317" s="379"/>
    </row>
    <row r="318" spans="1:26" ht="14.25" customHeight="1" x14ac:dyDescent="0.3">
      <c r="A318" s="379"/>
      <c r="B318" s="379"/>
      <c r="C318" s="379"/>
      <c r="D318" s="379"/>
      <c r="E318" s="379"/>
      <c r="F318" s="379"/>
      <c r="G318" s="379"/>
      <c r="H318" s="379"/>
      <c r="I318" s="379"/>
      <c r="J318" s="379"/>
      <c r="K318" s="379"/>
      <c r="L318" s="379"/>
      <c r="M318" s="379"/>
      <c r="N318" s="379"/>
      <c r="O318" s="379"/>
      <c r="P318" s="379"/>
      <c r="Q318" s="379"/>
      <c r="R318" s="379"/>
      <c r="S318" s="379"/>
      <c r="T318" s="379"/>
      <c r="U318" s="379"/>
      <c r="V318" s="379"/>
      <c r="W318" s="379"/>
      <c r="X318" s="379"/>
      <c r="Y318" s="379"/>
      <c r="Z318" s="379"/>
    </row>
    <row r="319" spans="1:26" ht="14.25" customHeight="1" x14ac:dyDescent="0.3">
      <c r="A319" s="379"/>
      <c r="B319" s="379"/>
      <c r="C319" s="379"/>
      <c r="D319" s="379"/>
      <c r="E319" s="379"/>
      <c r="F319" s="379"/>
      <c r="G319" s="379"/>
      <c r="H319" s="379"/>
      <c r="I319" s="379"/>
      <c r="J319" s="379"/>
      <c r="K319" s="379"/>
      <c r="L319" s="379"/>
      <c r="M319" s="379"/>
      <c r="N319" s="379"/>
      <c r="O319" s="379"/>
      <c r="P319" s="379"/>
      <c r="Q319" s="379"/>
      <c r="R319" s="379"/>
      <c r="S319" s="379"/>
      <c r="T319" s="379"/>
      <c r="U319" s="379"/>
      <c r="V319" s="379"/>
      <c r="W319" s="379"/>
      <c r="X319" s="379"/>
      <c r="Y319" s="379"/>
      <c r="Z319" s="379"/>
    </row>
    <row r="320" spans="1:26" ht="14.25" customHeight="1" x14ac:dyDescent="0.3">
      <c r="A320" s="379"/>
      <c r="B320" s="379"/>
      <c r="C320" s="379"/>
      <c r="D320" s="379"/>
      <c r="E320" s="379"/>
      <c r="F320" s="379"/>
      <c r="G320" s="379"/>
      <c r="H320" s="379"/>
      <c r="I320" s="379"/>
      <c r="J320" s="379"/>
      <c r="K320" s="379"/>
      <c r="L320" s="379"/>
      <c r="M320" s="379"/>
      <c r="N320" s="379"/>
      <c r="O320" s="379"/>
      <c r="P320" s="379"/>
      <c r="Q320" s="379"/>
      <c r="R320" s="379"/>
      <c r="S320" s="379"/>
      <c r="T320" s="379"/>
      <c r="U320" s="379"/>
      <c r="V320" s="379"/>
      <c r="W320" s="379"/>
      <c r="X320" s="379"/>
      <c r="Y320" s="379"/>
      <c r="Z320" s="379"/>
    </row>
    <row r="321" spans="1:26" ht="14.25" customHeight="1" x14ac:dyDescent="0.3">
      <c r="A321" s="379"/>
      <c r="B321" s="379"/>
      <c r="C321" s="379"/>
      <c r="D321" s="379"/>
      <c r="E321" s="379"/>
      <c r="F321" s="379"/>
      <c r="G321" s="379"/>
      <c r="H321" s="379"/>
      <c r="I321" s="379"/>
      <c r="J321" s="379"/>
      <c r="K321" s="379"/>
      <c r="L321" s="379"/>
      <c r="M321" s="379"/>
      <c r="N321" s="379"/>
      <c r="O321" s="379"/>
      <c r="P321" s="379"/>
      <c r="Q321" s="379"/>
      <c r="R321" s="379"/>
      <c r="S321" s="379"/>
      <c r="T321" s="379"/>
      <c r="U321" s="379"/>
      <c r="V321" s="379"/>
      <c r="W321" s="379"/>
      <c r="X321" s="379"/>
      <c r="Y321" s="379"/>
      <c r="Z321" s="379"/>
    </row>
    <row r="322" spans="1:26" ht="14.25" customHeight="1" x14ac:dyDescent="0.3">
      <c r="A322" s="379"/>
      <c r="B322" s="379"/>
      <c r="C322" s="379"/>
      <c r="D322" s="379"/>
      <c r="E322" s="379"/>
      <c r="F322" s="379"/>
      <c r="G322" s="379"/>
      <c r="H322" s="379"/>
      <c r="I322" s="379"/>
      <c r="J322" s="379"/>
      <c r="K322" s="379"/>
      <c r="L322" s="379"/>
      <c r="M322" s="379"/>
      <c r="N322" s="379"/>
      <c r="O322" s="379"/>
      <c r="P322" s="379"/>
      <c r="Q322" s="379"/>
      <c r="R322" s="379"/>
      <c r="S322" s="379"/>
      <c r="T322" s="379"/>
      <c r="U322" s="379"/>
      <c r="V322" s="379"/>
      <c r="W322" s="379"/>
      <c r="X322" s="379"/>
      <c r="Y322" s="379"/>
      <c r="Z322" s="379"/>
    </row>
    <row r="323" spans="1:26" ht="14.25" customHeight="1" x14ac:dyDescent="0.3">
      <c r="A323" s="379"/>
      <c r="B323" s="379"/>
      <c r="C323" s="379"/>
      <c r="D323" s="379"/>
      <c r="E323" s="379"/>
      <c r="F323" s="379"/>
      <c r="G323" s="379"/>
      <c r="H323" s="379"/>
      <c r="I323" s="379"/>
      <c r="J323" s="379"/>
      <c r="K323" s="379"/>
      <c r="L323" s="379"/>
      <c r="M323" s="379"/>
      <c r="N323" s="379"/>
      <c r="O323" s="379"/>
      <c r="P323" s="379"/>
      <c r="Q323" s="379"/>
      <c r="R323" s="379"/>
      <c r="S323" s="379"/>
      <c r="T323" s="379"/>
      <c r="U323" s="379"/>
      <c r="V323" s="379"/>
      <c r="W323" s="379"/>
      <c r="X323" s="379"/>
      <c r="Y323" s="379"/>
      <c r="Z323" s="379"/>
    </row>
    <row r="324" spans="1:26" ht="14.25" customHeight="1" x14ac:dyDescent="0.3">
      <c r="A324" s="379"/>
      <c r="B324" s="379"/>
      <c r="C324" s="379"/>
      <c r="D324" s="379"/>
      <c r="E324" s="379"/>
      <c r="F324" s="379"/>
      <c r="G324" s="379"/>
      <c r="H324" s="379"/>
      <c r="I324" s="379"/>
      <c r="J324" s="379"/>
      <c r="K324" s="379"/>
      <c r="L324" s="379"/>
      <c r="M324" s="379"/>
      <c r="N324" s="379"/>
      <c r="O324" s="379"/>
      <c r="P324" s="379"/>
      <c r="Q324" s="379"/>
      <c r="R324" s="379"/>
      <c r="S324" s="379"/>
      <c r="T324" s="379"/>
      <c r="U324" s="379"/>
      <c r="V324" s="379"/>
      <c r="W324" s="379"/>
      <c r="X324" s="379"/>
      <c r="Y324" s="379"/>
      <c r="Z324" s="379"/>
    </row>
    <row r="325" spans="1:26" ht="14.25" customHeight="1" x14ac:dyDescent="0.3">
      <c r="A325" s="379"/>
      <c r="B325" s="379"/>
      <c r="C325" s="379"/>
      <c r="D325" s="379"/>
      <c r="E325" s="379"/>
      <c r="F325" s="379"/>
      <c r="G325" s="379"/>
      <c r="H325" s="379"/>
      <c r="I325" s="379"/>
      <c r="J325" s="379"/>
      <c r="K325" s="379"/>
      <c r="L325" s="379"/>
      <c r="M325" s="379"/>
      <c r="N325" s="379"/>
      <c r="O325" s="379"/>
      <c r="P325" s="379"/>
      <c r="Q325" s="379"/>
      <c r="R325" s="379"/>
      <c r="S325" s="379"/>
      <c r="T325" s="379"/>
      <c r="U325" s="379"/>
      <c r="V325" s="379"/>
      <c r="W325" s="379"/>
      <c r="X325" s="379"/>
      <c r="Y325" s="379"/>
      <c r="Z325" s="379"/>
    </row>
    <row r="326" spans="1:26" ht="14.25" customHeight="1" x14ac:dyDescent="0.3">
      <c r="A326" s="379"/>
      <c r="B326" s="379"/>
      <c r="C326" s="379"/>
      <c r="D326" s="379"/>
      <c r="E326" s="379"/>
      <c r="F326" s="379"/>
      <c r="G326" s="379"/>
      <c r="H326" s="379"/>
      <c r="I326" s="379"/>
      <c r="J326" s="379"/>
      <c r="K326" s="379"/>
      <c r="L326" s="379"/>
      <c r="M326" s="379"/>
      <c r="N326" s="379"/>
      <c r="O326" s="379"/>
      <c r="P326" s="379"/>
      <c r="Q326" s="379"/>
      <c r="R326" s="379"/>
      <c r="S326" s="379"/>
      <c r="T326" s="379"/>
      <c r="U326" s="379"/>
      <c r="V326" s="379"/>
      <c r="W326" s="379"/>
      <c r="X326" s="379"/>
      <c r="Y326" s="379"/>
      <c r="Z326" s="379"/>
    </row>
    <row r="327" spans="1:26" ht="14.25" customHeight="1" x14ac:dyDescent="0.3">
      <c r="A327" s="379"/>
      <c r="B327" s="379"/>
      <c r="C327" s="379"/>
      <c r="D327" s="379"/>
      <c r="E327" s="379"/>
      <c r="F327" s="379"/>
      <c r="G327" s="379"/>
      <c r="H327" s="379"/>
      <c r="I327" s="379"/>
      <c r="J327" s="379"/>
      <c r="K327" s="379"/>
      <c r="L327" s="379"/>
      <c r="M327" s="379"/>
      <c r="N327" s="379"/>
      <c r="O327" s="379"/>
      <c r="P327" s="379"/>
      <c r="Q327" s="379"/>
      <c r="R327" s="379"/>
      <c r="S327" s="379"/>
      <c r="T327" s="379"/>
      <c r="U327" s="379"/>
      <c r="V327" s="379"/>
      <c r="W327" s="379"/>
      <c r="X327" s="379"/>
      <c r="Y327" s="379"/>
      <c r="Z327" s="379"/>
    </row>
    <row r="328" spans="1:26" ht="14.25" customHeight="1" x14ac:dyDescent="0.3">
      <c r="A328" s="379"/>
      <c r="B328" s="379"/>
      <c r="C328" s="379"/>
      <c r="D328" s="379"/>
      <c r="E328" s="379"/>
      <c r="F328" s="379"/>
      <c r="G328" s="379"/>
      <c r="H328" s="379"/>
      <c r="I328" s="379"/>
      <c r="J328" s="379"/>
      <c r="K328" s="379"/>
      <c r="L328" s="379"/>
      <c r="M328" s="379"/>
      <c r="N328" s="379"/>
      <c r="O328" s="379"/>
      <c r="P328" s="379"/>
      <c r="Q328" s="379"/>
      <c r="R328" s="379"/>
      <c r="S328" s="379"/>
      <c r="T328" s="379"/>
      <c r="U328" s="379"/>
      <c r="V328" s="379"/>
      <c r="W328" s="379"/>
      <c r="X328" s="379"/>
      <c r="Y328" s="379"/>
      <c r="Z328" s="379"/>
    </row>
    <row r="329" spans="1:26" ht="14.25" customHeight="1" x14ac:dyDescent="0.3">
      <c r="A329" s="379"/>
      <c r="B329" s="379"/>
      <c r="C329" s="379"/>
      <c r="D329" s="379"/>
      <c r="E329" s="379"/>
      <c r="F329" s="379"/>
      <c r="G329" s="379"/>
      <c r="H329" s="379"/>
      <c r="I329" s="379"/>
      <c r="J329" s="379"/>
      <c r="K329" s="379"/>
      <c r="L329" s="379"/>
      <c r="M329" s="379"/>
      <c r="N329" s="379"/>
      <c r="O329" s="379"/>
      <c r="P329" s="379"/>
      <c r="Q329" s="379"/>
      <c r="R329" s="379"/>
      <c r="S329" s="379"/>
      <c r="T329" s="379"/>
      <c r="U329" s="379"/>
      <c r="V329" s="379"/>
      <c r="W329" s="379"/>
      <c r="X329" s="379"/>
      <c r="Y329" s="379"/>
      <c r="Z329" s="379"/>
    </row>
    <row r="330" spans="1:26" ht="14.25" customHeight="1" x14ac:dyDescent="0.3">
      <c r="A330" s="379"/>
      <c r="B330" s="379"/>
      <c r="C330" s="379"/>
      <c r="D330" s="379"/>
      <c r="E330" s="379"/>
      <c r="F330" s="379"/>
      <c r="G330" s="379"/>
      <c r="H330" s="379"/>
      <c r="I330" s="379"/>
      <c r="J330" s="379"/>
      <c r="K330" s="379"/>
      <c r="L330" s="379"/>
      <c r="M330" s="379"/>
      <c r="N330" s="379"/>
      <c r="O330" s="379"/>
      <c r="P330" s="379"/>
      <c r="Q330" s="379"/>
      <c r="R330" s="379"/>
      <c r="S330" s="379"/>
      <c r="T330" s="379"/>
      <c r="U330" s="379"/>
      <c r="V330" s="379"/>
      <c r="W330" s="379"/>
      <c r="X330" s="379"/>
      <c r="Y330" s="379"/>
      <c r="Z330" s="379"/>
    </row>
    <row r="331" spans="1:26" ht="14.25" customHeight="1" x14ac:dyDescent="0.3">
      <c r="A331" s="379"/>
      <c r="B331" s="379"/>
      <c r="C331" s="379"/>
      <c r="D331" s="379"/>
      <c r="E331" s="379"/>
      <c r="F331" s="379"/>
      <c r="G331" s="379"/>
      <c r="H331" s="379"/>
      <c r="I331" s="379"/>
      <c r="J331" s="379"/>
      <c r="K331" s="379"/>
      <c r="L331" s="379"/>
      <c r="M331" s="379"/>
      <c r="N331" s="379"/>
      <c r="O331" s="379"/>
      <c r="P331" s="379"/>
      <c r="Q331" s="379"/>
      <c r="R331" s="379"/>
      <c r="S331" s="379"/>
      <c r="T331" s="379"/>
      <c r="U331" s="379"/>
      <c r="V331" s="379"/>
      <c r="W331" s="379"/>
      <c r="X331" s="379"/>
      <c r="Y331" s="379"/>
      <c r="Z331" s="379"/>
    </row>
    <row r="332" spans="1:26" ht="14.25" customHeight="1" x14ac:dyDescent="0.3">
      <c r="A332" s="379"/>
      <c r="B332" s="379"/>
      <c r="C332" s="379"/>
      <c r="D332" s="379"/>
      <c r="E332" s="379"/>
      <c r="F332" s="379"/>
      <c r="G332" s="379"/>
      <c r="H332" s="379"/>
      <c r="I332" s="379"/>
      <c r="J332" s="379"/>
      <c r="K332" s="379"/>
      <c r="L332" s="379"/>
      <c r="M332" s="379"/>
      <c r="N332" s="379"/>
      <c r="O332" s="379"/>
      <c r="P332" s="379"/>
      <c r="Q332" s="379"/>
      <c r="R332" s="379"/>
      <c r="S332" s="379"/>
      <c r="T332" s="379"/>
      <c r="U332" s="379"/>
      <c r="V332" s="379"/>
      <c r="W332" s="379"/>
      <c r="X332" s="379"/>
      <c r="Y332" s="379"/>
      <c r="Z332" s="379"/>
    </row>
    <row r="333" spans="1:26" ht="14.25" customHeight="1" x14ac:dyDescent="0.3">
      <c r="A333" s="379"/>
      <c r="B333" s="379"/>
      <c r="C333" s="379"/>
      <c r="D333" s="379"/>
      <c r="E333" s="379"/>
      <c r="F333" s="379"/>
      <c r="G333" s="379"/>
      <c r="H333" s="379"/>
      <c r="I333" s="379"/>
      <c r="J333" s="379"/>
      <c r="K333" s="379"/>
      <c r="L333" s="379"/>
      <c r="M333" s="379"/>
      <c r="N333" s="379"/>
      <c r="O333" s="379"/>
      <c r="P333" s="379"/>
      <c r="Q333" s="379"/>
      <c r="R333" s="379"/>
      <c r="S333" s="379"/>
      <c r="T333" s="379"/>
      <c r="U333" s="379"/>
      <c r="V333" s="379"/>
      <c r="W333" s="379"/>
      <c r="X333" s="379"/>
      <c r="Y333" s="379"/>
      <c r="Z333" s="379"/>
    </row>
    <row r="334" spans="1:26" ht="14.25" customHeight="1" x14ac:dyDescent="0.3">
      <c r="A334" s="379"/>
      <c r="B334" s="379"/>
      <c r="C334" s="379"/>
      <c r="D334" s="379"/>
      <c r="E334" s="379"/>
      <c r="F334" s="379"/>
      <c r="G334" s="379"/>
      <c r="H334" s="379"/>
      <c r="I334" s="379"/>
      <c r="J334" s="379"/>
      <c r="K334" s="379"/>
      <c r="L334" s="379"/>
      <c r="M334" s="379"/>
      <c r="N334" s="379"/>
      <c r="O334" s="379"/>
      <c r="P334" s="379"/>
      <c r="Q334" s="379"/>
      <c r="R334" s="379"/>
      <c r="S334" s="379"/>
      <c r="T334" s="379"/>
      <c r="U334" s="379"/>
      <c r="V334" s="379"/>
      <c r="W334" s="379"/>
      <c r="X334" s="379"/>
      <c r="Y334" s="379"/>
      <c r="Z334" s="379"/>
    </row>
    <row r="335" spans="1:26" ht="14.25" customHeight="1" x14ac:dyDescent="0.3">
      <c r="A335" s="379"/>
      <c r="B335" s="379"/>
      <c r="C335" s="379"/>
      <c r="D335" s="379"/>
      <c r="E335" s="379"/>
      <c r="F335" s="379"/>
      <c r="G335" s="379"/>
      <c r="H335" s="379"/>
      <c r="I335" s="379"/>
      <c r="J335" s="379"/>
      <c r="K335" s="379"/>
      <c r="L335" s="379"/>
      <c r="M335" s="379"/>
      <c r="N335" s="379"/>
      <c r="O335" s="379"/>
      <c r="P335" s="379"/>
      <c r="Q335" s="379"/>
      <c r="R335" s="379"/>
      <c r="S335" s="379"/>
      <c r="T335" s="379"/>
      <c r="U335" s="379"/>
      <c r="V335" s="379"/>
      <c r="W335" s="379"/>
      <c r="X335" s="379"/>
      <c r="Y335" s="379"/>
      <c r="Z335" s="379"/>
    </row>
    <row r="336" spans="1:26" ht="14.25" customHeight="1" x14ac:dyDescent="0.3">
      <c r="A336" s="379"/>
      <c r="B336" s="379"/>
      <c r="C336" s="379"/>
      <c r="D336" s="379"/>
      <c r="E336" s="379"/>
      <c r="F336" s="379"/>
      <c r="G336" s="379"/>
      <c r="H336" s="379"/>
      <c r="I336" s="379"/>
      <c r="J336" s="379"/>
      <c r="K336" s="379"/>
      <c r="L336" s="379"/>
      <c r="M336" s="379"/>
      <c r="N336" s="379"/>
      <c r="O336" s="379"/>
      <c r="P336" s="379"/>
      <c r="Q336" s="379"/>
      <c r="R336" s="379"/>
      <c r="S336" s="379"/>
      <c r="T336" s="379"/>
      <c r="U336" s="379"/>
      <c r="V336" s="379"/>
      <c r="W336" s="379"/>
      <c r="X336" s="379"/>
      <c r="Y336" s="379"/>
      <c r="Z336" s="379"/>
    </row>
    <row r="337" spans="1:26" ht="14.25" customHeight="1" x14ac:dyDescent="0.3">
      <c r="A337" s="379"/>
      <c r="B337" s="379"/>
      <c r="C337" s="379"/>
      <c r="D337" s="379"/>
      <c r="E337" s="379"/>
      <c r="F337" s="379"/>
      <c r="G337" s="379"/>
      <c r="H337" s="379"/>
      <c r="I337" s="379"/>
      <c r="J337" s="379"/>
      <c r="K337" s="379"/>
      <c r="L337" s="379"/>
      <c r="M337" s="379"/>
      <c r="N337" s="379"/>
      <c r="O337" s="379"/>
      <c r="P337" s="379"/>
      <c r="Q337" s="379"/>
      <c r="R337" s="379"/>
      <c r="S337" s="379"/>
      <c r="T337" s="379"/>
      <c r="U337" s="379"/>
      <c r="V337" s="379"/>
      <c r="W337" s="379"/>
      <c r="X337" s="379"/>
      <c r="Y337" s="379"/>
      <c r="Z337" s="379"/>
    </row>
    <row r="338" spans="1:26" ht="14.25" customHeight="1" x14ac:dyDescent="0.3">
      <c r="A338" s="379"/>
      <c r="B338" s="379"/>
      <c r="C338" s="379"/>
      <c r="D338" s="379"/>
      <c r="E338" s="379"/>
      <c r="F338" s="379"/>
      <c r="G338" s="379"/>
      <c r="H338" s="379"/>
      <c r="I338" s="379"/>
      <c r="J338" s="379"/>
      <c r="K338" s="379"/>
      <c r="L338" s="379"/>
      <c r="M338" s="379"/>
      <c r="N338" s="379"/>
      <c r="O338" s="379"/>
      <c r="P338" s="379"/>
      <c r="Q338" s="379"/>
      <c r="R338" s="379"/>
      <c r="S338" s="379"/>
      <c r="T338" s="379"/>
      <c r="U338" s="379"/>
      <c r="V338" s="379"/>
      <c r="W338" s="379"/>
      <c r="X338" s="379"/>
      <c r="Y338" s="379"/>
      <c r="Z338" s="379"/>
    </row>
    <row r="339" spans="1:26" ht="14.25" customHeight="1" x14ac:dyDescent="0.3">
      <c r="A339" s="379"/>
      <c r="B339" s="379"/>
      <c r="C339" s="379"/>
      <c r="D339" s="379"/>
      <c r="E339" s="379"/>
      <c r="F339" s="379"/>
      <c r="G339" s="379"/>
      <c r="H339" s="379"/>
      <c r="I339" s="379"/>
      <c r="J339" s="379"/>
      <c r="K339" s="379"/>
      <c r="L339" s="379"/>
      <c r="M339" s="379"/>
      <c r="N339" s="379"/>
      <c r="O339" s="379"/>
      <c r="P339" s="379"/>
      <c r="Q339" s="379"/>
      <c r="R339" s="379"/>
      <c r="S339" s="379"/>
      <c r="T339" s="379"/>
      <c r="U339" s="379"/>
      <c r="V339" s="379"/>
      <c r="W339" s="379"/>
      <c r="X339" s="379"/>
      <c r="Y339" s="379"/>
      <c r="Z339" s="379"/>
    </row>
    <row r="340" spans="1:26" ht="14.25" customHeight="1" x14ac:dyDescent="0.3">
      <c r="A340" s="379"/>
      <c r="B340" s="379"/>
      <c r="C340" s="379"/>
      <c r="D340" s="379"/>
      <c r="E340" s="379"/>
      <c r="F340" s="379"/>
      <c r="G340" s="379"/>
      <c r="H340" s="379"/>
      <c r="I340" s="379"/>
      <c r="J340" s="379"/>
      <c r="K340" s="379"/>
      <c r="L340" s="379"/>
      <c r="M340" s="379"/>
      <c r="N340" s="379"/>
      <c r="O340" s="379"/>
      <c r="P340" s="379"/>
      <c r="Q340" s="379"/>
      <c r="R340" s="379"/>
      <c r="S340" s="379"/>
      <c r="T340" s="379"/>
      <c r="U340" s="379"/>
      <c r="V340" s="379"/>
      <c r="W340" s="379"/>
      <c r="X340" s="379"/>
      <c r="Y340" s="379"/>
      <c r="Z340" s="379"/>
    </row>
    <row r="341" spans="1:26" ht="14.25" customHeight="1" x14ac:dyDescent="0.3">
      <c r="A341" s="379"/>
      <c r="B341" s="379"/>
      <c r="C341" s="379"/>
      <c r="D341" s="379"/>
      <c r="E341" s="379"/>
      <c r="F341" s="379"/>
      <c r="G341" s="379"/>
      <c r="H341" s="379"/>
      <c r="I341" s="379"/>
      <c r="J341" s="379"/>
      <c r="K341" s="379"/>
      <c r="L341" s="379"/>
      <c r="M341" s="379"/>
      <c r="N341" s="379"/>
      <c r="O341" s="379"/>
      <c r="P341" s="379"/>
      <c r="Q341" s="379"/>
      <c r="R341" s="379"/>
      <c r="S341" s="379"/>
      <c r="T341" s="379"/>
      <c r="U341" s="379"/>
      <c r="V341" s="379"/>
      <c r="W341" s="379"/>
      <c r="X341" s="379"/>
      <c r="Y341" s="379"/>
      <c r="Z341" s="379"/>
    </row>
    <row r="342" spans="1:26" ht="14.25" customHeight="1" x14ac:dyDescent="0.3">
      <c r="A342" s="379"/>
      <c r="B342" s="379"/>
      <c r="C342" s="379"/>
      <c r="D342" s="379"/>
      <c r="E342" s="379"/>
      <c r="F342" s="379"/>
      <c r="G342" s="379"/>
      <c r="H342" s="379"/>
      <c r="I342" s="379"/>
      <c r="J342" s="379"/>
      <c r="K342" s="379"/>
      <c r="L342" s="379"/>
      <c r="M342" s="379"/>
      <c r="N342" s="379"/>
      <c r="O342" s="379"/>
      <c r="P342" s="379"/>
      <c r="Q342" s="379"/>
      <c r="R342" s="379"/>
      <c r="S342" s="379"/>
      <c r="T342" s="379"/>
      <c r="U342" s="379"/>
      <c r="V342" s="379"/>
      <c r="W342" s="379"/>
      <c r="X342" s="379"/>
      <c r="Y342" s="379"/>
      <c r="Z342" s="379"/>
    </row>
    <row r="343" spans="1:26" ht="14.25" customHeight="1" x14ac:dyDescent="0.3">
      <c r="A343" s="379"/>
      <c r="B343" s="379"/>
      <c r="C343" s="379"/>
      <c r="D343" s="379"/>
      <c r="E343" s="379"/>
      <c r="F343" s="379"/>
      <c r="G343" s="379"/>
      <c r="H343" s="379"/>
      <c r="I343" s="379"/>
      <c r="J343" s="379"/>
      <c r="K343" s="379"/>
      <c r="L343" s="379"/>
      <c r="M343" s="379"/>
      <c r="N343" s="379"/>
      <c r="O343" s="379"/>
      <c r="P343" s="379"/>
      <c r="Q343" s="379"/>
      <c r="R343" s="379"/>
      <c r="S343" s="379"/>
      <c r="T343" s="379"/>
      <c r="U343" s="379"/>
      <c r="V343" s="379"/>
      <c r="W343" s="379"/>
      <c r="X343" s="379"/>
      <c r="Y343" s="379"/>
      <c r="Z343" s="379"/>
    </row>
    <row r="344" spans="1:26" ht="14.25" customHeight="1" x14ac:dyDescent="0.3">
      <c r="A344" s="379"/>
      <c r="B344" s="379"/>
      <c r="C344" s="379"/>
      <c r="D344" s="379"/>
      <c r="E344" s="379"/>
      <c r="F344" s="379"/>
      <c r="G344" s="379"/>
      <c r="H344" s="379"/>
      <c r="I344" s="379"/>
      <c r="J344" s="379"/>
      <c r="K344" s="379"/>
      <c r="L344" s="379"/>
      <c r="M344" s="379"/>
      <c r="N344" s="379"/>
      <c r="O344" s="379"/>
      <c r="P344" s="379"/>
      <c r="Q344" s="379"/>
      <c r="R344" s="379"/>
      <c r="S344" s="379"/>
      <c r="T344" s="379"/>
      <c r="U344" s="379"/>
      <c r="V344" s="379"/>
      <c r="W344" s="379"/>
      <c r="X344" s="379"/>
      <c r="Y344" s="379"/>
      <c r="Z344" s="379"/>
    </row>
    <row r="345" spans="1:26" ht="14.25" customHeight="1" x14ac:dyDescent="0.3">
      <c r="A345" s="379"/>
      <c r="B345" s="379"/>
      <c r="C345" s="379"/>
      <c r="D345" s="379"/>
      <c r="E345" s="379"/>
      <c r="F345" s="379"/>
      <c r="G345" s="379"/>
      <c r="H345" s="379"/>
      <c r="I345" s="379"/>
      <c r="J345" s="379"/>
      <c r="K345" s="379"/>
      <c r="L345" s="379"/>
      <c r="M345" s="379"/>
      <c r="N345" s="379"/>
      <c r="O345" s="379"/>
      <c r="P345" s="379"/>
      <c r="Q345" s="379"/>
      <c r="R345" s="379"/>
      <c r="S345" s="379"/>
      <c r="T345" s="379"/>
      <c r="U345" s="379"/>
      <c r="V345" s="379"/>
      <c r="W345" s="379"/>
      <c r="X345" s="379"/>
      <c r="Y345" s="379"/>
      <c r="Z345" s="379"/>
    </row>
    <row r="346" spans="1:26" ht="14.25" customHeight="1" x14ac:dyDescent="0.3">
      <c r="A346" s="379"/>
      <c r="B346" s="379"/>
      <c r="C346" s="379"/>
      <c r="D346" s="379"/>
      <c r="E346" s="379"/>
      <c r="F346" s="379"/>
      <c r="G346" s="379"/>
      <c r="H346" s="379"/>
      <c r="I346" s="379"/>
      <c r="J346" s="379"/>
      <c r="K346" s="379"/>
      <c r="L346" s="379"/>
      <c r="M346" s="379"/>
      <c r="N346" s="379"/>
      <c r="O346" s="379"/>
      <c r="P346" s="379"/>
      <c r="Q346" s="379"/>
      <c r="R346" s="379"/>
      <c r="S346" s="379"/>
      <c r="T346" s="379"/>
      <c r="U346" s="379"/>
      <c r="V346" s="379"/>
      <c r="W346" s="379"/>
      <c r="X346" s="379"/>
      <c r="Y346" s="379"/>
      <c r="Z346" s="379"/>
    </row>
    <row r="347" spans="1:26" ht="14.25" customHeight="1" x14ac:dyDescent="0.3">
      <c r="A347" s="379"/>
      <c r="B347" s="379"/>
      <c r="C347" s="379"/>
      <c r="D347" s="379"/>
      <c r="E347" s="379"/>
      <c r="F347" s="379"/>
      <c r="G347" s="379"/>
      <c r="H347" s="379"/>
      <c r="I347" s="379"/>
      <c r="J347" s="379"/>
      <c r="K347" s="379"/>
      <c r="L347" s="379"/>
      <c r="M347" s="379"/>
      <c r="N347" s="379"/>
      <c r="O347" s="379"/>
      <c r="P347" s="379"/>
      <c r="Q347" s="379"/>
      <c r="R347" s="379"/>
      <c r="S347" s="379"/>
      <c r="T347" s="379"/>
      <c r="U347" s="379"/>
      <c r="V347" s="379"/>
      <c r="W347" s="379"/>
      <c r="X347" s="379"/>
      <c r="Y347" s="379"/>
      <c r="Z347" s="379"/>
    </row>
    <row r="348" spans="1:26" ht="14.25" customHeight="1" x14ac:dyDescent="0.3">
      <c r="A348" s="379"/>
      <c r="B348" s="379"/>
      <c r="C348" s="379"/>
      <c r="D348" s="379"/>
      <c r="E348" s="379"/>
      <c r="F348" s="379"/>
      <c r="G348" s="379"/>
      <c r="H348" s="379"/>
      <c r="I348" s="379"/>
      <c r="J348" s="379"/>
      <c r="K348" s="379"/>
      <c r="L348" s="379"/>
      <c r="M348" s="379"/>
      <c r="N348" s="379"/>
      <c r="O348" s="379"/>
      <c r="P348" s="379"/>
      <c r="Q348" s="379"/>
      <c r="R348" s="379"/>
      <c r="S348" s="379"/>
      <c r="T348" s="379"/>
      <c r="U348" s="379"/>
      <c r="V348" s="379"/>
      <c r="W348" s="379"/>
      <c r="X348" s="379"/>
      <c r="Y348" s="379"/>
      <c r="Z348" s="379"/>
    </row>
    <row r="349" spans="1:26" ht="14.25" customHeight="1" x14ac:dyDescent="0.3">
      <c r="A349" s="379"/>
      <c r="B349" s="379"/>
      <c r="C349" s="379"/>
      <c r="D349" s="379"/>
      <c r="E349" s="379"/>
      <c r="F349" s="379"/>
      <c r="G349" s="379"/>
      <c r="H349" s="379"/>
      <c r="I349" s="379"/>
      <c r="J349" s="379"/>
      <c r="K349" s="379"/>
      <c r="L349" s="379"/>
      <c r="M349" s="379"/>
      <c r="N349" s="379"/>
      <c r="O349" s="379"/>
      <c r="P349" s="379"/>
      <c r="Q349" s="379"/>
      <c r="R349" s="379"/>
      <c r="S349" s="379"/>
      <c r="T349" s="379"/>
      <c r="U349" s="379"/>
      <c r="V349" s="379"/>
      <c r="W349" s="379"/>
      <c r="X349" s="379"/>
      <c r="Y349" s="379"/>
      <c r="Z349" s="379"/>
    </row>
    <row r="350" spans="1:26" ht="14.25" customHeight="1" x14ac:dyDescent="0.3">
      <c r="A350" s="379"/>
      <c r="B350" s="379"/>
      <c r="C350" s="379"/>
      <c r="D350" s="379"/>
      <c r="E350" s="379"/>
      <c r="F350" s="379"/>
      <c r="G350" s="379"/>
      <c r="H350" s="379"/>
      <c r="I350" s="379"/>
      <c r="J350" s="379"/>
      <c r="K350" s="379"/>
      <c r="L350" s="379"/>
      <c r="M350" s="379"/>
      <c r="N350" s="379"/>
      <c r="O350" s="379"/>
      <c r="P350" s="379"/>
      <c r="Q350" s="379"/>
      <c r="R350" s="379"/>
      <c r="S350" s="379"/>
      <c r="T350" s="379"/>
      <c r="U350" s="379"/>
      <c r="V350" s="379"/>
      <c r="W350" s="379"/>
      <c r="X350" s="379"/>
      <c r="Y350" s="379"/>
      <c r="Z350" s="379"/>
    </row>
    <row r="351" spans="1:26" ht="14.25" customHeight="1" x14ac:dyDescent="0.3">
      <c r="A351" s="379"/>
      <c r="B351" s="379"/>
      <c r="C351" s="379"/>
      <c r="D351" s="379"/>
      <c r="E351" s="379"/>
      <c r="F351" s="379"/>
      <c r="G351" s="379"/>
      <c r="H351" s="379"/>
      <c r="I351" s="379"/>
      <c r="J351" s="379"/>
      <c r="K351" s="379"/>
      <c r="L351" s="379"/>
      <c r="M351" s="379"/>
      <c r="N351" s="379"/>
      <c r="O351" s="379"/>
      <c r="P351" s="379"/>
      <c r="Q351" s="379"/>
      <c r="R351" s="379"/>
      <c r="S351" s="379"/>
      <c r="T351" s="379"/>
      <c r="U351" s="379"/>
      <c r="V351" s="379"/>
      <c r="W351" s="379"/>
      <c r="X351" s="379"/>
      <c r="Y351" s="379"/>
      <c r="Z351" s="379"/>
    </row>
    <row r="352" spans="1:26" ht="14.25" customHeight="1" x14ac:dyDescent="0.3">
      <c r="A352" s="379"/>
      <c r="B352" s="379"/>
      <c r="C352" s="379"/>
      <c r="D352" s="379"/>
      <c r="E352" s="379"/>
      <c r="F352" s="379"/>
      <c r="G352" s="379"/>
      <c r="H352" s="379"/>
      <c r="I352" s="379"/>
      <c r="J352" s="379"/>
      <c r="K352" s="379"/>
      <c r="L352" s="379"/>
      <c r="M352" s="379"/>
      <c r="N352" s="379"/>
      <c r="O352" s="379"/>
      <c r="P352" s="379"/>
      <c r="Q352" s="379"/>
      <c r="R352" s="379"/>
      <c r="S352" s="379"/>
      <c r="T352" s="379"/>
      <c r="U352" s="379"/>
      <c r="V352" s="379"/>
      <c r="W352" s="379"/>
      <c r="X352" s="379"/>
      <c r="Y352" s="379"/>
      <c r="Z352" s="379"/>
    </row>
    <row r="353" spans="1:26" ht="14.25" customHeight="1" x14ac:dyDescent="0.3">
      <c r="A353" s="379"/>
      <c r="B353" s="379"/>
      <c r="C353" s="379"/>
      <c r="D353" s="379"/>
      <c r="E353" s="379"/>
      <c r="F353" s="379"/>
      <c r="G353" s="379"/>
      <c r="H353" s="379"/>
      <c r="I353" s="379"/>
      <c r="J353" s="379"/>
      <c r="K353" s="379"/>
      <c r="L353" s="379"/>
      <c r="M353" s="379"/>
      <c r="N353" s="379"/>
      <c r="O353" s="379"/>
      <c r="P353" s="379"/>
      <c r="Q353" s="379"/>
      <c r="R353" s="379"/>
      <c r="S353" s="379"/>
      <c r="T353" s="379"/>
      <c r="U353" s="379"/>
      <c r="V353" s="379"/>
      <c r="W353" s="379"/>
      <c r="X353" s="379"/>
      <c r="Y353" s="379"/>
      <c r="Z353" s="379"/>
    </row>
    <row r="354" spans="1:26" ht="14.25" customHeight="1" x14ac:dyDescent="0.3">
      <c r="A354" s="379"/>
      <c r="B354" s="379"/>
      <c r="C354" s="379"/>
      <c r="D354" s="379"/>
      <c r="E354" s="379"/>
      <c r="F354" s="379"/>
      <c r="G354" s="379"/>
      <c r="H354" s="379"/>
      <c r="I354" s="379"/>
      <c r="J354" s="379"/>
      <c r="K354" s="379"/>
      <c r="L354" s="379"/>
      <c r="M354" s="379"/>
      <c r="N354" s="379"/>
      <c r="O354" s="379"/>
      <c r="P354" s="379"/>
      <c r="Q354" s="379"/>
      <c r="R354" s="379"/>
      <c r="S354" s="379"/>
      <c r="T354" s="379"/>
      <c r="U354" s="379"/>
      <c r="V354" s="379"/>
      <c r="W354" s="379"/>
      <c r="X354" s="379"/>
      <c r="Y354" s="379"/>
      <c r="Z354" s="379"/>
    </row>
    <row r="355" spans="1:26" ht="14.25" customHeight="1" x14ac:dyDescent="0.3">
      <c r="A355" s="379"/>
      <c r="B355" s="379"/>
      <c r="C355" s="379"/>
      <c r="D355" s="379"/>
      <c r="E355" s="379"/>
      <c r="F355" s="379"/>
      <c r="G355" s="379"/>
      <c r="H355" s="379"/>
      <c r="I355" s="379"/>
      <c r="J355" s="379"/>
      <c r="K355" s="379"/>
      <c r="L355" s="379"/>
      <c r="M355" s="379"/>
      <c r="N355" s="379"/>
      <c r="O355" s="379"/>
      <c r="P355" s="379"/>
      <c r="Q355" s="379"/>
      <c r="R355" s="379"/>
      <c r="S355" s="379"/>
      <c r="T355" s="379"/>
      <c r="U355" s="379"/>
      <c r="V355" s="379"/>
      <c r="W355" s="379"/>
      <c r="X355" s="379"/>
      <c r="Y355" s="379"/>
      <c r="Z355" s="379"/>
    </row>
    <row r="356" spans="1:26" ht="14.25" customHeight="1" x14ac:dyDescent="0.3">
      <c r="A356" s="379"/>
      <c r="B356" s="379"/>
      <c r="C356" s="379"/>
      <c r="D356" s="379"/>
      <c r="E356" s="379"/>
      <c r="F356" s="379"/>
      <c r="G356" s="379"/>
      <c r="H356" s="379"/>
      <c r="I356" s="379"/>
      <c r="J356" s="379"/>
      <c r="K356" s="379"/>
      <c r="L356" s="379"/>
      <c r="M356" s="379"/>
      <c r="N356" s="379"/>
      <c r="O356" s="379"/>
      <c r="P356" s="379"/>
      <c r="Q356" s="379"/>
      <c r="R356" s="379"/>
      <c r="S356" s="379"/>
      <c r="T356" s="379"/>
      <c r="U356" s="379"/>
      <c r="V356" s="379"/>
      <c r="W356" s="379"/>
      <c r="X356" s="379"/>
      <c r="Y356" s="379"/>
      <c r="Z356" s="379"/>
    </row>
    <row r="357" spans="1:26" ht="14.25" customHeight="1" x14ac:dyDescent="0.3">
      <c r="A357" s="379"/>
      <c r="B357" s="379"/>
      <c r="C357" s="379"/>
      <c r="D357" s="379"/>
      <c r="E357" s="379"/>
      <c r="F357" s="379"/>
      <c r="G357" s="379"/>
      <c r="H357" s="379"/>
      <c r="I357" s="379"/>
      <c r="J357" s="379"/>
      <c r="K357" s="379"/>
      <c r="L357" s="379"/>
      <c r="M357" s="379"/>
      <c r="N357" s="379"/>
      <c r="O357" s="379"/>
      <c r="P357" s="379"/>
      <c r="Q357" s="379"/>
      <c r="R357" s="379"/>
      <c r="S357" s="379"/>
      <c r="T357" s="379"/>
      <c r="U357" s="379"/>
      <c r="V357" s="379"/>
      <c r="W357" s="379"/>
      <c r="X357" s="379"/>
      <c r="Y357" s="379"/>
      <c r="Z357" s="379"/>
    </row>
    <row r="358" spans="1:26" ht="14.25" customHeight="1" x14ac:dyDescent="0.3">
      <c r="A358" s="379"/>
      <c r="B358" s="379"/>
      <c r="C358" s="379"/>
      <c r="D358" s="379"/>
      <c r="E358" s="379"/>
      <c r="F358" s="379"/>
      <c r="G358" s="379"/>
      <c r="H358" s="379"/>
      <c r="I358" s="379"/>
      <c r="J358" s="379"/>
      <c r="K358" s="379"/>
      <c r="L358" s="379"/>
      <c r="M358" s="379"/>
      <c r="N358" s="379"/>
      <c r="O358" s="379"/>
      <c r="P358" s="379"/>
      <c r="Q358" s="379"/>
      <c r="R358" s="379"/>
      <c r="S358" s="379"/>
      <c r="T358" s="379"/>
      <c r="U358" s="379"/>
      <c r="V358" s="379"/>
      <c r="W358" s="379"/>
      <c r="X358" s="379"/>
      <c r="Y358" s="379"/>
      <c r="Z358" s="379"/>
    </row>
    <row r="359" spans="1:26" ht="14.25" customHeight="1" x14ac:dyDescent="0.3">
      <c r="A359" s="379"/>
      <c r="B359" s="379"/>
      <c r="C359" s="379"/>
      <c r="D359" s="379"/>
      <c r="E359" s="379"/>
      <c r="F359" s="379"/>
      <c r="G359" s="379"/>
      <c r="H359" s="379"/>
      <c r="I359" s="379"/>
      <c r="J359" s="379"/>
      <c r="K359" s="379"/>
      <c r="L359" s="379"/>
      <c r="M359" s="379"/>
      <c r="N359" s="379"/>
      <c r="O359" s="379"/>
      <c r="P359" s="379"/>
      <c r="Q359" s="379"/>
      <c r="R359" s="379"/>
      <c r="S359" s="379"/>
      <c r="T359" s="379"/>
      <c r="U359" s="379"/>
      <c r="V359" s="379"/>
      <c r="W359" s="379"/>
      <c r="X359" s="379"/>
      <c r="Y359" s="379"/>
      <c r="Z359" s="379"/>
    </row>
    <row r="360" spans="1:26" ht="14.25" customHeight="1" x14ac:dyDescent="0.3">
      <c r="A360" s="379"/>
      <c r="B360" s="379"/>
      <c r="C360" s="379"/>
      <c r="D360" s="379"/>
      <c r="E360" s="379"/>
      <c r="F360" s="379"/>
      <c r="G360" s="379"/>
      <c r="H360" s="379"/>
      <c r="I360" s="379"/>
      <c r="J360" s="379"/>
      <c r="K360" s="379"/>
      <c r="L360" s="379"/>
      <c r="M360" s="379"/>
      <c r="N360" s="379"/>
      <c r="O360" s="379"/>
      <c r="P360" s="379"/>
      <c r="Q360" s="379"/>
      <c r="R360" s="379"/>
      <c r="S360" s="379"/>
      <c r="T360" s="379"/>
      <c r="U360" s="379"/>
      <c r="V360" s="379"/>
      <c r="W360" s="379"/>
      <c r="X360" s="379"/>
      <c r="Y360" s="379"/>
      <c r="Z360" s="379"/>
    </row>
    <row r="361" spans="1:26" ht="14.25" customHeight="1" x14ac:dyDescent="0.3">
      <c r="A361" s="379"/>
      <c r="B361" s="379"/>
      <c r="C361" s="379"/>
      <c r="D361" s="379"/>
      <c r="E361" s="379"/>
      <c r="F361" s="379"/>
      <c r="G361" s="379"/>
      <c r="H361" s="379"/>
      <c r="I361" s="379"/>
      <c r="J361" s="379"/>
      <c r="K361" s="379"/>
      <c r="L361" s="379"/>
      <c r="M361" s="379"/>
      <c r="N361" s="379"/>
      <c r="O361" s="379"/>
      <c r="P361" s="379"/>
      <c r="Q361" s="379"/>
      <c r="R361" s="379"/>
      <c r="S361" s="379"/>
      <c r="T361" s="379"/>
      <c r="U361" s="379"/>
      <c r="V361" s="379"/>
      <c r="W361" s="379"/>
      <c r="X361" s="379"/>
      <c r="Y361" s="379"/>
      <c r="Z361" s="379"/>
    </row>
    <row r="362" spans="1:26" ht="14.25" customHeight="1" x14ac:dyDescent="0.3">
      <c r="A362" s="379"/>
      <c r="B362" s="379"/>
      <c r="C362" s="379"/>
      <c r="D362" s="379"/>
      <c r="E362" s="379"/>
      <c r="F362" s="379"/>
      <c r="G362" s="379"/>
      <c r="H362" s="379"/>
      <c r="I362" s="379"/>
      <c r="J362" s="379"/>
      <c r="K362" s="379"/>
      <c r="L362" s="379"/>
      <c r="M362" s="379"/>
      <c r="N362" s="379"/>
      <c r="O362" s="379"/>
      <c r="P362" s="379"/>
      <c r="Q362" s="379"/>
      <c r="R362" s="379"/>
      <c r="S362" s="379"/>
      <c r="T362" s="379"/>
      <c r="U362" s="379"/>
      <c r="V362" s="379"/>
      <c r="W362" s="379"/>
      <c r="X362" s="379"/>
      <c r="Y362" s="379"/>
      <c r="Z362" s="379"/>
    </row>
    <row r="363" spans="1:26" ht="14.25" customHeight="1" x14ac:dyDescent="0.3">
      <c r="A363" s="379"/>
      <c r="B363" s="379"/>
      <c r="C363" s="379"/>
      <c r="D363" s="379"/>
      <c r="E363" s="379"/>
      <c r="F363" s="379"/>
      <c r="G363" s="379"/>
      <c r="H363" s="379"/>
      <c r="I363" s="379"/>
      <c r="J363" s="379"/>
      <c r="K363" s="379"/>
      <c r="L363" s="379"/>
      <c r="M363" s="379"/>
      <c r="N363" s="379"/>
      <c r="O363" s="379"/>
      <c r="P363" s="379"/>
      <c r="Q363" s="379"/>
      <c r="R363" s="379"/>
      <c r="S363" s="379"/>
      <c r="T363" s="379"/>
      <c r="U363" s="379"/>
      <c r="V363" s="379"/>
      <c r="W363" s="379"/>
      <c r="X363" s="379"/>
      <c r="Y363" s="379"/>
      <c r="Z363" s="379"/>
    </row>
    <row r="364" spans="1:26" ht="14.25" customHeight="1" x14ac:dyDescent="0.3">
      <c r="A364" s="379"/>
      <c r="B364" s="379"/>
      <c r="C364" s="379"/>
      <c r="D364" s="379"/>
      <c r="E364" s="379"/>
      <c r="F364" s="379"/>
      <c r="G364" s="379"/>
      <c r="H364" s="379"/>
      <c r="I364" s="379"/>
      <c r="J364" s="379"/>
      <c r="K364" s="379"/>
      <c r="L364" s="379"/>
      <c r="M364" s="379"/>
      <c r="N364" s="379"/>
      <c r="O364" s="379"/>
      <c r="P364" s="379"/>
      <c r="Q364" s="379"/>
      <c r="R364" s="379"/>
      <c r="S364" s="379"/>
      <c r="T364" s="379"/>
      <c r="U364" s="379"/>
      <c r="V364" s="379"/>
      <c r="W364" s="379"/>
      <c r="X364" s="379"/>
      <c r="Y364" s="379"/>
      <c r="Z364" s="379"/>
    </row>
    <row r="365" spans="1:26" ht="14.25" customHeight="1" x14ac:dyDescent="0.3">
      <c r="A365" s="379"/>
      <c r="B365" s="379"/>
      <c r="C365" s="379"/>
      <c r="D365" s="379"/>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row>
    <row r="366" spans="1:26" ht="14.25" customHeight="1" x14ac:dyDescent="0.3">
      <c r="A366" s="379"/>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row>
    <row r="367" spans="1:26" ht="14.25" customHeight="1" x14ac:dyDescent="0.3">
      <c r="A367" s="379"/>
      <c r="B367" s="379"/>
      <c r="C367" s="379"/>
      <c r="D367" s="379"/>
      <c r="E367" s="379"/>
      <c r="F367" s="379"/>
      <c r="G367" s="379"/>
      <c r="H367" s="379"/>
      <c r="I367" s="379"/>
      <c r="J367" s="379"/>
      <c r="K367" s="379"/>
      <c r="L367" s="379"/>
      <c r="M367" s="379"/>
      <c r="N367" s="379"/>
      <c r="O367" s="379"/>
      <c r="P367" s="379"/>
      <c r="Q367" s="379"/>
      <c r="R367" s="379"/>
      <c r="S367" s="379"/>
      <c r="T367" s="379"/>
      <c r="U367" s="379"/>
      <c r="V367" s="379"/>
      <c r="W367" s="379"/>
      <c r="X367" s="379"/>
      <c r="Y367" s="379"/>
      <c r="Z367" s="379"/>
    </row>
    <row r="368" spans="1:26" ht="14.25" customHeight="1" x14ac:dyDescent="0.3">
      <c r="A368" s="379"/>
      <c r="B368" s="379"/>
      <c r="C368" s="379"/>
      <c r="D368" s="379"/>
      <c r="E368" s="379"/>
      <c r="F368" s="379"/>
      <c r="G368" s="379"/>
      <c r="H368" s="379"/>
      <c r="I368" s="379"/>
      <c r="J368" s="379"/>
      <c r="K368" s="379"/>
      <c r="L368" s="379"/>
      <c r="M368" s="379"/>
      <c r="N368" s="379"/>
      <c r="O368" s="379"/>
      <c r="P368" s="379"/>
      <c r="Q368" s="379"/>
      <c r="R368" s="379"/>
      <c r="S368" s="379"/>
      <c r="T368" s="379"/>
      <c r="U368" s="379"/>
      <c r="V368" s="379"/>
      <c r="W368" s="379"/>
      <c r="X368" s="379"/>
      <c r="Y368" s="379"/>
      <c r="Z368" s="379"/>
    </row>
    <row r="369" spans="1:26" ht="14.25" customHeight="1" x14ac:dyDescent="0.3">
      <c r="A369" s="379"/>
      <c r="B369" s="379"/>
      <c r="C369" s="379"/>
      <c r="D369" s="379"/>
      <c r="E369" s="379"/>
      <c r="F369" s="379"/>
      <c r="G369" s="379"/>
      <c r="H369" s="379"/>
      <c r="I369" s="379"/>
      <c r="J369" s="379"/>
      <c r="K369" s="379"/>
      <c r="L369" s="379"/>
      <c r="M369" s="379"/>
      <c r="N369" s="379"/>
      <c r="O369" s="379"/>
      <c r="P369" s="379"/>
      <c r="Q369" s="379"/>
      <c r="R369" s="379"/>
      <c r="S369" s="379"/>
      <c r="T369" s="379"/>
      <c r="U369" s="379"/>
      <c r="V369" s="379"/>
      <c r="W369" s="379"/>
      <c r="X369" s="379"/>
      <c r="Y369" s="379"/>
      <c r="Z369" s="379"/>
    </row>
    <row r="370" spans="1:26" ht="14.25" customHeight="1" x14ac:dyDescent="0.3">
      <c r="A370" s="379"/>
      <c r="B370" s="379"/>
      <c r="C370" s="379"/>
      <c r="D370" s="379"/>
      <c r="E370" s="379"/>
      <c r="F370" s="379"/>
      <c r="G370" s="379"/>
      <c r="H370" s="379"/>
      <c r="I370" s="379"/>
      <c r="J370" s="379"/>
      <c r="K370" s="379"/>
      <c r="L370" s="379"/>
      <c r="M370" s="379"/>
      <c r="N370" s="379"/>
      <c r="O370" s="379"/>
      <c r="P370" s="379"/>
      <c r="Q370" s="379"/>
      <c r="R370" s="379"/>
      <c r="S370" s="379"/>
      <c r="T370" s="379"/>
      <c r="U370" s="379"/>
      <c r="V370" s="379"/>
      <c r="W370" s="379"/>
      <c r="X370" s="379"/>
      <c r="Y370" s="379"/>
      <c r="Z370" s="379"/>
    </row>
    <row r="371" spans="1:26" ht="14.25" customHeight="1" x14ac:dyDescent="0.3">
      <c r="A371" s="379"/>
      <c r="B371" s="379"/>
      <c r="C371" s="379"/>
      <c r="D371" s="379"/>
      <c r="E371" s="379"/>
      <c r="F371" s="379"/>
      <c r="G371" s="379"/>
      <c r="H371" s="379"/>
      <c r="I371" s="379"/>
      <c r="J371" s="379"/>
      <c r="K371" s="379"/>
      <c r="L371" s="379"/>
      <c r="M371" s="379"/>
      <c r="N371" s="379"/>
      <c r="O371" s="379"/>
      <c r="P371" s="379"/>
      <c r="Q371" s="379"/>
      <c r="R371" s="379"/>
      <c r="S371" s="379"/>
      <c r="T371" s="379"/>
      <c r="U371" s="379"/>
      <c r="V371" s="379"/>
      <c r="W371" s="379"/>
      <c r="X371" s="379"/>
      <c r="Y371" s="379"/>
      <c r="Z371" s="379"/>
    </row>
    <row r="372" spans="1:26" ht="14.25" customHeight="1" x14ac:dyDescent="0.3">
      <c r="A372" s="379"/>
      <c r="B372" s="379"/>
      <c r="C372" s="379"/>
      <c r="D372" s="379"/>
      <c r="E372" s="379"/>
      <c r="F372" s="379"/>
      <c r="G372" s="379"/>
      <c r="H372" s="379"/>
      <c r="I372" s="379"/>
      <c r="J372" s="379"/>
      <c r="K372" s="379"/>
      <c r="L372" s="379"/>
      <c r="M372" s="379"/>
      <c r="N372" s="379"/>
      <c r="O372" s="379"/>
      <c r="P372" s="379"/>
      <c r="Q372" s="379"/>
      <c r="R372" s="379"/>
      <c r="S372" s="379"/>
      <c r="T372" s="379"/>
      <c r="U372" s="379"/>
      <c r="V372" s="379"/>
      <c r="W372" s="379"/>
      <c r="X372" s="379"/>
      <c r="Y372" s="379"/>
      <c r="Z372" s="379"/>
    </row>
    <row r="373" spans="1:26" ht="14.25" customHeight="1" x14ac:dyDescent="0.3">
      <c r="A373" s="379"/>
      <c r="B373" s="379"/>
      <c r="C373" s="379"/>
      <c r="D373" s="379"/>
      <c r="E373" s="379"/>
      <c r="F373" s="379"/>
      <c r="G373" s="379"/>
      <c r="H373" s="379"/>
      <c r="I373" s="379"/>
      <c r="J373" s="379"/>
      <c r="K373" s="379"/>
      <c r="L373" s="379"/>
      <c r="M373" s="379"/>
      <c r="N373" s="379"/>
      <c r="O373" s="379"/>
      <c r="P373" s="379"/>
      <c r="Q373" s="379"/>
      <c r="R373" s="379"/>
      <c r="S373" s="379"/>
      <c r="T373" s="379"/>
      <c r="U373" s="379"/>
      <c r="V373" s="379"/>
      <c r="W373" s="379"/>
      <c r="X373" s="379"/>
      <c r="Y373" s="379"/>
      <c r="Z373" s="379"/>
    </row>
    <row r="374" spans="1:26" ht="14.25" customHeight="1" x14ac:dyDescent="0.3">
      <c r="A374" s="379"/>
      <c r="B374" s="379"/>
      <c r="C374" s="379"/>
      <c r="D374" s="379"/>
      <c r="E374" s="379"/>
      <c r="F374" s="379"/>
      <c r="G374" s="379"/>
      <c r="H374" s="379"/>
      <c r="I374" s="379"/>
      <c r="J374" s="379"/>
      <c r="K374" s="379"/>
      <c r="L374" s="379"/>
      <c r="M374" s="379"/>
      <c r="N374" s="379"/>
      <c r="O374" s="379"/>
      <c r="P374" s="379"/>
      <c r="Q374" s="379"/>
      <c r="R374" s="379"/>
      <c r="S374" s="379"/>
      <c r="T374" s="379"/>
      <c r="U374" s="379"/>
      <c r="V374" s="379"/>
      <c r="W374" s="379"/>
      <c r="X374" s="379"/>
      <c r="Y374" s="379"/>
      <c r="Z374" s="379"/>
    </row>
    <row r="375" spans="1:26" ht="14.25" customHeight="1" x14ac:dyDescent="0.3">
      <c r="A375" s="379"/>
      <c r="B375" s="379"/>
      <c r="C375" s="379"/>
      <c r="D375" s="379"/>
      <c r="E375" s="379"/>
      <c r="F375" s="379"/>
      <c r="G375" s="379"/>
      <c r="H375" s="379"/>
      <c r="I375" s="379"/>
      <c r="J375" s="379"/>
      <c r="K375" s="379"/>
      <c r="L375" s="379"/>
      <c r="M375" s="379"/>
      <c r="N375" s="379"/>
      <c r="O375" s="379"/>
      <c r="P375" s="379"/>
      <c r="Q375" s="379"/>
      <c r="R375" s="379"/>
      <c r="S375" s="379"/>
      <c r="T375" s="379"/>
      <c r="U375" s="379"/>
      <c r="V375" s="379"/>
      <c r="W375" s="379"/>
      <c r="X375" s="379"/>
      <c r="Y375" s="379"/>
      <c r="Z375" s="379"/>
    </row>
    <row r="376" spans="1:26" ht="14.25" customHeight="1" x14ac:dyDescent="0.3">
      <c r="A376" s="379"/>
      <c r="B376" s="379"/>
      <c r="C376" s="379"/>
      <c r="D376" s="379"/>
      <c r="E376" s="379"/>
      <c r="F376" s="379"/>
      <c r="G376" s="379"/>
      <c r="H376" s="379"/>
      <c r="I376" s="379"/>
      <c r="J376" s="379"/>
      <c r="K376" s="379"/>
      <c r="L376" s="379"/>
      <c r="M376" s="379"/>
      <c r="N376" s="379"/>
      <c r="O376" s="379"/>
      <c r="P376" s="379"/>
      <c r="Q376" s="379"/>
      <c r="R376" s="379"/>
      <c r="S376" s="379"/>
      <c r="T376" s="379"/>
      <c r="U376" s="379"/>
      <c r="V376" s="379"/>
      <c r="W376" s="379"/>
      <c r="X376" s="379"/>
      <c r="Y376" s="379"/>
      <c r="Z376" s="379"/>
    </row>
    <row r="377" spans="1:26" ht="14.25" customHeight="1" x14ac:dyDescent="0.3">
      <c r="A377" s="379"/>
      <c r="B377" s="379"/>
      <c r="C377" s="379"/>
      <c r="D377" s="379"/>
      <c r="E377" s="379"/>
      <c r="F377" s="379"/>
      <c r="G377" s="379"/>
      <c r="H377" s="379"/>
      <c r="I377" s="379"/>
      <c r="J377" s="379"/>
      <c r="K377" s="379"/>
      <c r="L377" s="379"/>
      <c r="M377" s="379"/>
      <c r="N377" s="379"/>
      <c r="O377" s="379"/>
      <c r="P377" s="379"/>
      <c r="Q377" s="379"/>
      <c r="R377" s="379"/>
      <c r="S377" s="379"/>
      <c r="T377" s="379"/>
      <c r="U377" s="379"/>
      <c r="V377" s="379"/>
      <c r="W377" s="379"/>
      <c r="X377" s="379"/>
      <c r="Y377" s="379"/>
      <c r="Z377" s="379"/>
    </row>
    <row r="378" spans="1:26" ht="14.25" customHeight="1" x14ac:dyDescent="0.3">
      <c r="A378" s="379"/>
      <c r="B378" s="379"/>
      <c r="C378" s="379"/>
      <c r="D378" s="379"/>
      <c r="E378" s="379"/>
      <c r="F378" s="379"/>
      <c r="G378" s="379"/>
      <c r="H378" s="379"/>
      <c r="I378" s="379"/>
      <c r="J378" s="379"/>
      <c r="K378" s="379"/>
      <c r="L378" s="379"/>
      <c r="M378" s="379"/>
      <c r="N378" s="379"/>
      <c r="O378" s="379"/>
      <c r="P378" s="379"/>
      <c r="Q378" s="379"/>
      <c r="R378" s="379"/>
      <c r="S378" s="379"/>
      <c r="T378" s="379"/>
      <c r="U378" s="379"/>
      <c r="V378" s="379"/>
      <c r="W378" s="379"/>
      <c r="X378" s="379"/>
      <c r="Y378" s="379"/>
      <c r="Z378" s="379"/>
    </row>
    <row r="379" spans="1:26" ht="14.25" customHeight="1" x14ac:dyDescent="0.3">
      <c r="A379" s="379"/>
      <c r="B379" s="379"/>
      <c r="C379" s="379"/>
      <c r="D379" s="379"/>
      <c r="E379" s="379"/>
      <c r="F379" s="379"/>
      <c r="G379" s="379"/>
      <c r="H379" s="379"/>
      <c r="I379" s="379"/>
      <c r="J379" s="379"/>
      <c r="K379" s="379"/>
      <c r="L379" s="379"/>
      <c r="M379" s="379"/>
      <c r="N379" s="379"/>
      <c r="O379" s="379"/>
      <c r="P379" s="379"/>
      <c r="Q379" s="379"/>
      <c r="R379" s="379"/>
      <c r="S379" s="379"/>
      <c r="T379" s="379"/>
      <c r="U379" s="379"/>
      <c r="V379" s="379"/>
      <c r="W379" s="379"/>
      <c r="X379" s="379"/>
      <c r="Y379" s="379"/>
      <c r="Z379" s="379"/>
    </row>
    <row r="380" spans="1:26" ht="14.25" customHeight="1" x14ac:dyDescent="0.3">
      <c r="A380" s="379"/>
      <c r="B380" s="379"/>
      <c r="C380" s="379"/>
      <c r="D380" s="379"/>
      <c r="E380" s="379"/>
      <c r="F380" s="379"/>
      <c r="G380" s="379"/>
      <c r="H380" s="379"/>
      <c r="I380" s="379"/>
      <c r="J380" s="379"/>
      <c r="K380" s="379"/>
      <c r="L380" s="379"/>
      <c r="M380" s="379"/>
      <c r="N380" s="379"/>
      <c r="O380" s="379"/>
      <c r="P380" s="379"/>
      <c r="Q380" s="379"/>
      <c r="R380" s="379"/>
      <c r="S380" s="379"/>
      <c r="T380" s="379"/>
      <c r="U380" s="379"/>
      <c r="V380" s="379"/>
      <c r="W380" s="379"/>
      <c r="X380" s="379"/>
      <c r="Y380" s="379"/>
      <c r="Z380" s="379"/>
    </row>
    <row r="381" spans="1:26" ht="14.25" customHeight="1" x14ac:dyDescent="0.3">
      <c r="A381" s="379"/>
      <c r="B381" s="379"/>
      <c r="C381" s="379"/>
      <c r="D381" s="379"/>
      <c r="E381" s="379"/>
      <c r="F381" s="379"/>
      <c r="G381" s="379"/>
      <c r="H381" s="379"/>
      <c r="I381" s="379"/>
      <c r="J381" s="379"/>
      <c r="K381" s="379"/>
      <c r="L381" s="379"/>
      <c r="M381" s="379"/>
      <c r="N381" s="379"/>
      <c r="O381" s="379"/>
      <c r="P381" s="379"/>
      <c r="Q381" s="379"/>
      <c r="R381" s="379"/>
      <c r="S381" s="379"/>
      <c r="T381" s="379"/>
      <c r="U381" s="379"/>
      <c r="V381" s="379"/>
      <c r="W381" s="379"/>
      <c r="X381" s="379"/>
      <c r="Y381" s="379"/>
      <c r="Z381" s="379"/>
    </row>
    <row r="382" spans="1:26" ht="14.25" customHeight="1" x14ac:dyDescent="0.3">
      <c r="A382" s="379"/>
      <c r="B382" s="379"/>
      <c r="C382" s="379"/>
      <c r="D382" s="379"/>
      <c r="E382" s="379"/>
      <c r="F382" s="379"/>
      <c r="G382" s="379"/>
      <c r="H382" s="379"/>
      <c r="I382" s="379"/>
      <c r="J382" s="379"/>
      <c r="K382" s="379"/>
      <c r="L382" s="379"/>
      <c r="M382" s="379"/>
      <c r="N382" s="379"/>
      <c r="O382" s="379"/>
      <c r="P382" s="379"/>
      <c r="Q382" s="379"/>
      <c r="R382" s="379"/>
      <c r="S382" s="379"/>
      <c r="T382" s="379"/>
      <c r="U382" s="379"/>
      <c r="V382" s="379"/>
      <c r="W382" s="379"/>
      <c r="X382" s="379"/>
      <c r="Y382" s="379"/>
      <c r="Z382" s="379"/>
    </row>
    <row r="383" spans="1:26" ht="14.25" customHeight="1" x14ac:dyDescent="0.3">
      <c r="A383" s="379"/>
      <c r="B383" s="379"/>
      <c r="C383" s="379"/>
      <c r="D383" s="379"/>
      <c r="E383" s="379"/>
      <c r="F383" s="379"/>
      <c r="G383" s="379"/>
      <c r="H383" s="379"/>
      <c r="I383" s="379"/>
      <c r="J383" s="379"/>
      <c r="K383" s="379"/>
      <c r="L383" s="379"/>
      <c r="M383" s="379"/>
      <c r="N383" s="379"/>
      <c r="O383" s="379"/>
      <c r="P383" s="379"/>
      <c r="Q383" s="379"/>
      <c r="R383" s="379"/>
      <c r="S383" s="379"/>
      <c r="T383" s="379"/>
      <c r="U383" s="379"/>
      <c r="V383" s="379"/>
      <c r="W383" s="379"/>
      <c r="X383" s="379"/>
      <c r="Y383" s="379"/>
      <c r="Z383" s="379"/>
    </row>
    <row r="384" spans="1:26" ht="14.25" customHeight="1" x14ac:dyDescent="0.3">
      <c r="A384" s="379"/>
      <c r="B384" s="379"/>
      <c r="C384" s="379"/>
      <c r="D384" s="379"/>
      <c r="E384" s="379"/>
      <c r="F384" s="379"/>
      <c r="G384" s="379"/>
      <c r="H384" s="379"/>
      <c r="I384" s="379"/>
      <c r="J384" s="379"/>
      <c r="K384" s="379"/>
      <c r="L384" s="379"/>
      <c r="M384" s="379"/>
      <c r="N384" s="379"/>
      <c r="O384" s="379"/>
      <c r="P384" s="379"/>
      <c r="Q384" s="379"/>
      <c r="R384" s="379"/>
      <c r="S384" s="379"/>
      <c r="T384" s="379"/>
      <c r="U384" s="379"/>
      <c r="V384" s="379"/>
      <c r="W384" s="379"/>
      <c r="X384" s="379"/>
      <c r="Y384" s="379"/>
      <c r="Z384" s="379"/>
    </row>
    <row r="385" spans="1:26" ht="14.25" customHeight="1" x14ac:dyDescent="0.3">
      <c r="A385" s="379"/>
      <c r="B385" s="379"/>
      <c r="C385" s="379"/>
      <c r="D385" s="379"/>
      <c r="E385" s="379"/>
      <c r="F385" s="379"/>
      <c r="G385" s="379"/>
      <c r="H385" s="379"/>
      <c r="I385" s="379"/>
      <c r="J385" s="379"/>
      <c r="K385" s="379"/>
      <c r="L385" s="379"/>
      <c r="M385" s="379"/>
      <c r="N385" s="379"/>
      <c r="O385" s="379"/>
      <c r="P385" s="379"/>
      <c r="Q385" s="379"/>
      <c r="R385" s="379"/>
      <c r="S385" s="379"/>
      <c r="T385" s="379"/>
      <c r="U385" s="379"/>
      <c r="V385" s="379"/>
      <c r="W385" s="379"/>
      <c r="X385" s="379"/>
      <c r="Y385" s="379"/>
      <c r="Z385" s="379"/>
    </row>
    <row r="386" spans="1:26" ht="14.25" customHeight="1" x14ac:dyDescent="0.3">
      <c r="A386" s="379"/>
      <c r="B386" s="379"/>
      <c r="C386" s="379"/>
      <c r="D386" s="379"/>
      <c r="E386" s="379"/>
      <c r="F386" s="379"/>
      <c r="G386" s="379"/>
      <c r="H386" s="379"/>
      <c r="I386" s="379"/>
      <c r="J386" s="379"/>
      <c r="K386" s="379"/>
      <c r="L386" s="379"/>
      <c r="M386" s="379"/>
      <c r="N386" s="379"/>
      <c r="O386" s="379"/>
      <c r="P386" s="379"/>
      <c r="Q386" s="379"/>
      <c r="R386" s="379"/>
      <c r="S386" s="379"/>
      <c r="T386" s="379"/>
      <c r="U386" s="379"/>
      <c r="V386" s="379"/>
      <c r="W386" s="379"/>
      <c r="X386" s="379"/>
      <c r="Y386" s="379"/>
      <c r="Z386" s="379"/>
    </row>
    <row r="387" spans="1:26" ht="14.25" customHeight="1" x14ac:dyDescent="0.3">
      <c r="A387" s="379"/>
      <c r="B387" s="379"/>
      <c r="C387" s="379"/>
      <c r="D387" s="379"/>
      <c r="E387" s="379"/>
      <c r="F387" s="379"/>
      <c r="G387" s="379"/>
      <c r="H387" s="379"/>
      <c r="I387" s="379"/>
      <c r="J387" s="379"/>
      <c r="K387" s="379"/>
      <c r="L387" s="379"/>
      <c r="M387" s="379"/>
      <c r="N387" s="379"/>
      <c r="O387" s="379"/>
      <c r="P387" s="379"/>
      <c r="Q387" s="379"/>
      <c r="R387" s="379"/>
      <c r="S387" s="379"/>
      <c r="T387" s="379"/>
      <c r="U387" s="379"/>
      <c r="V387" s="379"/>
      <c r="W387" s="379"/>
      <c r="X387" s="379"/>
      <c r="Y387" s="379"/>
      <c r="Z387" s="379"/>
    </row>
    <row r="388" spans="1:26" ht="14.25" customHeight="1" x14ac:dyDescent="0.3">
      <c r="A388" s="379"/>
      <c r="B388" s="379"/>
      <c r="C388" s="379"/>
      <c r="D388" s="379"/>
      <c r="E388" s="379"/>
      <c r="F388" s="379"/>
      <c r="G388" s="379"/>
      <c r="H388" s="379"/>
      <c r="I388" s="379"/>
      <c r="J388" s="379"/>
      <c r="K388" s="379"/>
      <c r="L388" s="379"/>
      <c r="M388" s="379"/>
      <c r="N388" s="379"/>
      <c r="O388" s="379"/>
      <c r="P388" s="379"/>
      <c r="Q388" s="379"/>
      <c r="R388" s="379"/>
      <c r="S388" s="379"/>
      <c r="T388" s="379"/>
      <c r="U388" s="379"/>
      <c r="V388" s="379"/>
      <c r="W388" s="379"/>
      <c r="X388" s="379"/>
      <c r="Y388" s="379"/>
      <c r="Z388" s="379"/>
    </row>
    <row r="389" spans="1:26" ht="14.25" customHeight="1" x14ac:dyDescent="0.3">
      <c r="A389" s="379"/>
      <c r="B389" s="379"/>
      <c r="C389" s="379"/>
      <c r="D389" s="379"/>
      <c r="E389" s="379"/>
      <c r="F389" s="379"/>
      <c r="G389" s="379"/>
      <c r="H389" s="379"/>
      <c r="I389" s="379"/>
      <c r="J389" s="379"/>
      <c r="K389" s="379"/>
      <c r="L389" s="379"/>
      <c r="M389" s="379"/>
      <c r="N389" s="379"/>
      <c r="O389" s="379"/>
      <c r="P389" s="379"/>
      <c r="Q389" s="379"/>
      <c r="R389" s="379"/>
      <c r="S389" s="379"/>
      <c r="T389" s="379"/>
      <c r="U389" s="379"/>
      <c r="V389" s="379"/>
      <c r="W389" s="379"/>
      <c r="X389" s="379"/>
      <c r="Y389" s="379"/>
      <c r="Z389" s="379"/>
    </row>
    <row r="390" spans="1:26" ht="14.25" customHeight="1" x14ac:dyDescent="0.3">
      <c r="A390" s="379"/>
      <c r="B390" s="379"/>
      <c r="C390" s="379"/>
      <c r="D390" s="379"/>
      <c r="E390" s="379"/>
      <c r="F390" s="379"/>
      <c r="G390" s="379"/>
      <c r="H390" s="379"/>
      <c r="I390" s="379"/>
      <c r="J390" s="379"/>
      <c r="K390" s="379"/>
      <c r="L390" s="379"/>
      <c r="M390" s="379"/>
      <c r="N390" s="379"/>
      <c r="O390" s="379"/>
      <c r="P390" s="379"/>
      <c r="Q390" s="379"/>
      <c r="R390" s="379"/>
      <c r="S390" s="379"/>
      <c r="T390" s="379"/>
      <c r="U390" s="379"/>
      <c r="V390" s="379"/>
      <c r="W390" s="379"/>
      <c r="X390" s="379"/>
      <c r="Y390" s="379"/>
      <c r="Z390" s="379"/>
    </row>
    <row r="391" spans="1:26" ht="14.25" customHeight="1" x14ac:dyDescent="0.3">
      <c r="A391" s="379"/>
      <c r="B391" s="379"/>
      <c r="C391" s="379"/>
      <c r="D391" s="379"/>
      <c r="E391" s="379"/>
      <c r="F391" s="379"/>
      <c r="G391" s="379"/>
      <c r="H391" s="379"/>
      <c r="I391" s="379"/>
      <c r="J391" s="379"/>
      <c r="K391" s="379"/>
      <c r="L391" s="379"/>
      <c r="M391" s="379"/>
      <c r="N391" s="379"/>
      <c r="O391" s="379"/>
      <c r="P391" s="379"/>
      <c r="Q391" s="379"/>
      <c r="R391" s="379"/>
      <c r="S391" s="379"/>
      <c r="T391" s="379"/>
      <c r="U391" s="379"/>
      <c r="V391" s="379"/>
      <c r="W391" s="379"/>
      <c r="X391" s="379"/>
      <c r="Y391" s="379"/>
      <c r="Z391" s="379"/>
    </row>
    <row r="392" spans="1:26" ht="14.25" customHeight="1" x14ac:dyDescent="0.3">
      <c r="A392" s="379"/>
      <c r="B392" s="379"/>
      <c r="C392" s="379"/>
      <c r="D392" s="379"/>
      <c r="E392" s="379"/>
      <c r="F392" s="379"/>
      <c r="G392" s="379"/>
      <c r="H392" s="379"/>
      <c r="I392" s="379"/>
      <c r="J392" s="379"/>
      <c r="K392" s="379"/>
      <c r="L392" s="379"/>
      <c r="M392" s="379"/>
      <c r="N392" s="379"/>
      <c r="O392" s="379"/>
      <c r="P392" s="379"/>
      <c r="Q392" s="379"/>
      <c r="R392" s="379"/>
      <c r="S392" s="379"/>
      <c r="T392" s="379"/>
      <c r="U392" s="379"/>
      <c r="V392" s="379"/>
      <c r="W392" s="379"/>
      <c r="X392" s="379"/>
      <c r="Y392" s="379"/>
      <c r="Z392" s="379"/>
    </row>
    <row r="393" spans="1:26" ht="14.25" customHeight="1" x14ac:dyDescent="0.3">
      <c r="A393" s="379"/>
      <c r="B393" s="379"/>
      <c r="C393" s="379"/>
      <c r="D393" s="379"/>
      <c r="E393" s="379"/>
      <c r="F393" s="379"/>
      <c r="G393" s="379"/>
      <c r="H393" s="379"/>
      <c r="I393" s="379"/>
      <c r="J393" s="379"/>
      <c r="K393" s="379"/>
      <c r="L393" s="379"/>
      <c r="M393" s="379"/>
      <c r="N393" s="379"/>
      <c r="O393" s="379"/>
      <c r="P393" s="379"/>
      <c r="Q393" s="379"/>
      <c r="R393" s="379"/>
      <c r="S393" s="379"/>
      <c r="T393" s="379"/>
      <c r="U393" s="379"/>
      <c r="V393" s="379"/>
      <c r="W393" s="379"/>
      <c r="X393" s="379"/>
      <c r="Y393" s="379"/>
      <c r="Z393" s="379"/>
    </row>
    <row r="394" spans="1:26" ht="14.25" customHeight="1" x14ac:dyDescent="0.3">
      <c r="A394" s="379"/>
      <c r="B394" s="379"/>
      <c r="C394" s="379"/>
      <c r="D394" s="379"/>
      <c r="E394" s="379"/>
      <c r="F394" s="379"/>
      <c r="G394" s="379"/>
      <c r="H394" s="379"/>
      <c r="I394" s="379"/>
      <c r="J394" s="379"/>
      <c r="K394" s="379"/>
      <c r="L394" s="379"/>
      <c r="M394" s="379"/>
      <c r="N394" s="379"/>
      <c r="O394" s="379"/>
      <c r="P394" s="379"/>
      <c r="Q394" s="379"/>
      <c r="R394" s="379"/>
      <c r="S394" s="379"/>
      <c r="T394" s="379"/>
      <c r="U394" s="379"/>
      <c r="V394" s="379"/>
      <c r="W394" s="379"/>
      <c r="X394" s="379"/>
      <c r="Y394" s="379"/>
      <c r="Z394" s="379"/>
    </row>
    <row r="395" spans="1:26" ht="14.25" customHeight="1" x14ac:dyDescent="0.3">
      <c r="A395" s="379"/>
      <c r="B395" s="379"/>
      <c r="C395" s="379"/>
      <c r="D395" s="379"/>
      <c r="E395" s="379"/>
      <c r="F395" s="379"/>
      <c r="G395" s="379"/>
      <c r="H395" s="379"/>
      <c r="I395" s="379"/>
      <c r="J395" s="379"/>
      <c r="K395" s="379"/>
      <c r="L395" s="379"/>
      <c r="M395" s="379"/>
      <c r="N395" s="379"/>
      <c r="O395" s="379"/>
      <c r="P395" s="379"/>
      <c r="Q395" s="379"/>
      <c r="R395" s="379"/>
      <c r="S395" s="379"/>
      <c r="T395" s="379"/>
      <c r="U395" s="379"/>
      <c r="V395" s="379"/>
      <c r="W395" s="379"/>
      <c r="X395" s="379"/>
      <c r="Y395" s="379"/>
      <c r="Z395" s="379"/>
    </row>
    <row r="396" spans="1:26" ht="14.25" customHeight="1" x14ac:dyDescent="0.3">
      <c r="A396" s="379"/>
      <c r="B396" s="379"/>
      <c r="C396" s="379"/>
      <c r="D396" s="379"/>
      <c r="E396" s="379"/>
      <c r="F396" s="379"/>
      <c r="G396" s="379"/>
      <c r="H396" s="379"/>
      <c r="I396" s="379"/>
      <c r="J396" s="379"/>
      <c r="K396" s="379"/>
      <c r="L396" s="379"/>
      <c r="M396" s="379"/>
      <c r="N396" s="379"/>
      <c r="O396" s="379"/>
      <c r="P396" s="379"/>
      <c r="Q396" s="379"/>
      <c r="R396" s="379"/>
      <c r="S396" s="379"/>
      <c r="T396" s="379"/>
      <c r="U396" s="379"/>
      <c r="V396" s="379"/>
      <c r="W396" s="379"/>
      <c r="X396" s="379"/>
      <c r="Y396" s="379"/>
      <c r="Z396" s="379"/>
    </row>
    <row r="397" spans="1:26" ht="14.25" customHeight="1" x14ac:dyDescent="0.3">
      <c r="A397" s="379"/>
      <c r="B397" s="379"/>
      <c r="C397" s="379"/>
      <c r="D397" s="379"/>
      <c r="E397" s="379"/>
      <c r="F397" s="379"/>
      <c r="G397" s="379"/>
      <c r="H397" s="379"/>
      <c r="I397" s="379"/>
      <c r="J397" s="379"/>
      <c r="K397" s="379"/>
      <c r="L397" s="379"/>
      <c r="M397" s="379"/>
      <c r="N397" s="379"/>
      <c r="O397" s="379"/>
      <c r="P397" s="379"/>
      <c r="Q397" s="379"/>
      <c r="R397" s="379"/>
      <c r="S397" s="379"/>
      <c r="T397" s="379"/>
      <c r="U397" s="379"/>
      <c r="V397" s="379"/>
      <c r="W397" s="379"/>
      <c r="X397" s="379"/>
      <c r="Y397" s="379"/>
      <c r="Z397" s="379"/>
    </row>
    <row r="398" spans="1:26" ht="14.25" customHeight="1" x14ac:dyDescent="0.3">
      <c r="A398" s="379"/>
      <c r="B398" s="379"/>
      <c r="C398" s="379"/>
      <c r="D398" s="379"/>
      <c r="E398" s="379"/>
      <c r="F398" s="379"/>
      <c r="G398" s="379"/>
      <c r="H398" s="379"/>
      <c r="I398" s="379"/>
      <c r="J398" s="379"/>
      <c r="K398" s="379"/>
      <c r="L398" s="379"/>
      <c r="M398" s="379"/>
      <c r="N398" s="379"/>
      <c r="O398" s="379"/>
      <c r="P398" s="379"/>
      <c r="Q398" s="379"/>
      <c r="R398" s="379"/>
      <c r="S398" s="379"/>
      <c r="T398" s="379"/>
      <c r="U398" s="379"/>
      <c r="V398" s="379"/>
      <c r="W398" s="379"/>
      <c r="X398" s="379"/>
      <c r="Y398" s="379"/>
      <c r="Z398" s="379"/>
    </row>
    <row r="399" spans="1:26" ht="14.25" customHeight="1" x14ac:dyDescent="0.3">
      <c r="A399" s="379"/>
      <c r="B399" s="379"/>
      <c r="C399" s="379"/>
      <c r="D399" s="379"/>
      <c r="E399" s="379"/>
      <c r="F399" s="379"/>
      <c r="G399" s="379"/>
      <c r="H399" s="379"/>
      <c r="I399" s="379"/>
      <c r="J399" s="379"/>
      <c r="K399" s="379"/>
      <c r="L399" s="379"/>
      <c r="M399" s="379"/>
      <c r="N399" s="379"/>
      <c r="O399" s="379"/>
      <c r="P399" s="379"/>
      <c r="Q399" s="379"/>
      <c r="R399" s="379"/>
      <c r="S399" s="379"/>
      <c r="T399" s="379"/>
      <c r="U399" s="379"/>
      <c r="V399" s="379"/>
      <c r="W399" s="379"/>
      <c r="X399" s="379"/>
      <c r="Y399" s="379"/>
      <c r="Z399" s="379"/>
    </row>
    <row r="400" spans="1:26" ht="14.25" customHeight="1" x14ac:dyDescent="0.3">
      <c r="A400" s="379"/>
      <c r="B400" s="379"/>
      <c r="C400" s="379"/>
      <c r="D400" s="379"/>
      <c r="E400" s="379"/>
      <c r="F400" s="379"/>
      <c r="G400" s="379"/>
      <c r="H400" s="379"/>
      <c r="I400" s="379"/>
      <c r="J400" s="379"/>
      <c r="K400" s="379"/>
      <c r="L400" s="379"/>
      <c r="M400" s="379"/>
      <c r="N400" s="379"/>
      <c r="O400" s="379"/>
      <c r="P400" s="379"/>
      <c r="Q400" s="379"/>
      <c r="R400" s="379"/>
      <c r="S400" s="379"/>
      <c r="T400" s="379"/>
      <c r="U400" s="379"/>
      <c r="V400" s="379"/>
      <c r="W400" s="379"/>
      <c r="X400" s="379"/>
      <c r="Y400" s="379"/>
      <c r="Z400" s="379"/>
    </row>
    <row r="401" spans="1:26" ht="14.25" customHeight="1" x14ac:dyDescent="0.3">
      <c r="A401" s="379"/>
      <c r="B401" s="379"/>
      <c r="C401" s="379"/>
      <c r="D401" s="379"/>
      <c r="E401" s="379"/>
      <c r="F401" s="379"/>
      <c r="G401" s="379"/>
      <c r="H401" s="379"/>
      <c r="I401" s="379"/>
      <c r="J401" s="379"/>
      <c r="K401" s="379"/>
      <c r="L401" s="379"/>
      <c r="M401" s="379"/>
      <c r="N401" s="379"/>
      <c r="O401" s="379"/>
      <c r="P401" s="379"/>
      <c r="Q401" s="379"/>
      <c r="R401" s="379"/>
      <c r="S401" s="379"/>
      <c r="T401" s="379"/>
      <c r="U401" s="379"/>
      <c r="V401" s="379"/>
      <c r="W401" s="379"/>
      <c r="X401" s="379"/>
      <c r="Y401" s="379"/>
      <c r="Z401" s="379"/>
    </row>
    <row r="402" spans="1:26" ht="14.25" customHeight="1" x14ac:dyDescent="0.3">
      <c r="A402" s="379"/>
      <c r="B402" s="379"/>
      <c r="C402" s="379"/>
      <c r="D402" s="379"/>
      <c r="E402" s="379"/>
      <c r="F402" s="379"/>
      <c r="G402" s="379"/>
      <c r="H402" s="379"/>
      <c r="I402" s="379"/>
      <c r="J402" s="379"/>
      <c r="K402" s="379"/>
      <c r="L402" s="379"/>
      <c r="M402" s="379"/>
      <c r="N402" s="379"/>
      <c r="O402" s="379"/>
      <c r="P402" s="379"/>
      <c r="Q402" s="379"/>
      <c r="R402" s="379"/>
      <c r="S402" s="379"/>
      <c r="T402" s="379"/>
      <c r="U402" s="379"/>
      <c r="V402" s="379"/>
      <c r="W402" s="379"/>
      <c r="X402" s="379"/>
      <c r="Y402" s="379"/>
      <c r="Z402" s="379"/>
    </row>
    <row r="403" spans="1:26" ht="14.25" customHeight="1" x14ac:dyDescent="0.3">
      <c r="A403" s="379"/>
      <c r="B403" s="379"/>
      <c r="C403" s="379"/>
      <c r="D403" s="379"/>
      <c r="E403" s="379"/>
      <c r="F403" s="379"/>
      <c r="G403" s="379"/>
      <c r="H403" s="379"/>
      <c r="I403" s="379"/>
      <c r="J403" s="379"/>
      <c r="K403" s="379"/>
      <c r="L403" s="379"/>
      <c r="M403" s="379"/>
      <c r="N403" s="379"/>
      <c r="O403" s="379"/>
      <c r="P403" s="379"/>
      <c r="Q403" s="379"/>
      <c r="R403" s="379"/>
      <c r="S403" s="379"/>
      <c r="T403" s="379"/>
      <c r="U403" s="379"/>
      <c r="V403" s="379"/>
      <c r="W403" s="379"/>
      <c r="X403" s="379"/>
      <c r="Y403" s="379"/>
      <c r="Z403" s="379"/>
    </row>
    <row r="404" spans="1:26" ht="14.25" customHeight="1" x14ac:dyDescent="0.3">
      <c r="A404" s="379"/>
      <c r="B404" s="379"/>
      <c r="C404" s="379"/>
      <c r="D404" s="379"/>
      <c r="E404" s="379"/>
      <c r="F404" s="379"/>
      <c r="G404" s="379"/>
      <c r="H404" s="379"/>
      <c r="I404" s="379"/>
      <c r="J404" s="379"/>
      <c r="K404" s="379"/>
      <c r="L404" s="379"/>
      <c r="M404" s="379"/>
      <c r="N404" s="379"/>
      <c r="O404" s="379"/>
      <c r="P404" s="379"/>
      <c r="Q404" s="379"/>
      <c r="R404" s="379"/>
      <c r="S404" s="379"/>
      <c r="T404" s="379"/>
      <c r="U404" s="379"/>
      <c r="V404" s="379"/>
      <c r="W404" s="379"/>
      <c r="X404" s="379"/>
      <c r="Y404" s="379"/>
      <c r="Z404" s="379"/>
    </row>
    <row r="405" spans="1:26" ht="14.25" customHeight="1" x14ac:dyDescent="0.3">
      <c r="A405" s="379"/>
      <c r="B405" s="379"/>
      <c r="C405" s="379"/>
      <c r="D405" s="379"/>
      <c r="E405" s="379"/>
      <c r="F405" s="379"/>
      <c r="G405" s="379"/>
      <c r="H405" s="379"/>
      <c r="I405" s="379"/>
      <c r="J405" s="379"/>
      <c r="K405" s="379"/>
      <c r="L405" s="379"/>
      <c r="M405" s="379"/>
      <c r="N405" s="379"/>
      <c r="O405" s="379"/>
      <c r="P405" s="379"/>
      <c r="Q405" s="379"/>
      <c r="R405" s="379"/>
      <c r="S405" s="379"/>
      <c r="T405" s="379"/>
      <c r="U405" s="379"/>
      <c r="V405" s="379"/>
      <c r="W405" s="379"/>
      <c r="X405" s="379"/>
      <c r="Y405" s="379"/>
      <c r="Z405" s="379"/>
    </row>
    <row r="406" spans="1:26" ht="14.25" customHeight="1" x14ac:dyDescent="0.3">
      <c r="A406" s="379"/>
      <c r="B406" s="379"/>
      <c r="C406" s="379"/>
      <c r="D406" s="379"/>
      <c r="E406" s="379"/>
      <c r="F406" s="379"/>
      <c r="G406" s="379"/>
      <c r="H406" s="379"/>
      <c r="I406" s="379"/>
      <c r="J406" s="379"/>
      <c r="K406" s="379"/>
      <c r="L406" s="379"/>
      <c r="M406" s="379"/>
      <c r="N406" s="379"/>
      <c r="O406" s="379"/>
      <c r="P406" s="379"/>
      <c r="Q406" s="379"/>
      <c r="R406" s="379"/>
      <c r="S406" s="379"/>
      <c r="T406" s="379"/>
      <c r="U406" s="379"/>
      <c r="V406" s="379"/>
      <c r="W406" s="379"/>
      <c r="X406" s="379"/>
      <c r="Y406" s="379"/>
      <c r="Z406" s="379"/>
    </row>
    <row r="407" spans="1:26" ht="14.25" customHeight="1" x14ac:dyDescent="0.3">
      <c r="A407" s="379"/>
      <c r="B407" s="379"/>
      <c r="C407" s="379"/>
      <c r="D407" s="379"/>
      <c r="E407" s="379"/>
      <c r="F407" s="379"/>
      <c r="G407" s="379"/>
      <c r="H407" s="379"/>
      <c r="I407" s="379"/>
      <c r="J407" s="379"/>
      <c r="K407" s="379"/>
      <c r="L407" s="379"/>
      <c r="M407" s="379"/>
      <c r="N407" s="379"/>
      <c r="O407" s="379"/>
      <c r="P407" s="379"/>
      <c r="Q407" s="379"/>
      <c r="R407" s="379"/>
      <c r="S407" s="379"/>
      <c r="T407" s="379"/>
      <c r="U407" s="379"/>
      <c r="V407" s="379"/>
      <c r="W407" s="379"/>
      <c r="X407" s="379"/>
      <c r="Y407" s="379"/>
      <c r="Z407" s="379"/>
    </row>
    <row r="408" spans="1:26" ht="14.25" customHeight="1" x14ac:dyDescent="0.3">
      <c r="A408" s="379"/>
      <c r="B408" s="379"/>
      <c r="C408" s="379"/>
      <c r="D408" s="379"/>
      <c r="E408" s="379"/>
      <c r="F408" s="379"/>
      <c r="G408" s="379"/>
      <c r="H408" s="379"/>
      <c r="I408" s="379"/>
      <c r="J408" s="379"/>
      <c r="K408" s="379"/>
      <c r="L408" s="379"/>
      <c r="M408" s="379"/>
      <c r="N408" s="379"/>
      <c r="O408" s="379"/>
      <c r="P408" s="379"/>
      <c r="Q408" s="379"/>
      <c r="R408" s="379"/>
      <c r="S408" s="379"/>
      <c r="T408" s="379"/>
      <c r="U408" s="379"/>
      <c r="V408" s="379"/>
      <c r="W408" s="379"/>
      <c r="X408" s="379"/>
      <c r="Y408" s="379"/>
      <c r="Z408" s="379"/>
    </row>
    <row r="409" spans="1:26" ht="14.25" customHeight="1" x14ac:dyDescent="0.3">
      <c r="A409" s="379"/>
      <c r="B409" s="379"/>
      <c r="C409" s="379"/>
      <c r="D409" s="379"/>
      <c r="E409" s="379"/>
      <c r="F409" s="379"/>
      <c r="G409" s="379"/>
      <c r="H409" s="379"/>
      <c r="I409" s="379"/>
      <c r="J409" s="379"/>
      <c r="K409" s="379"/>
      <c r="L409" s="379"/>
      <c r="M409" s="379"/>
      <c r="N409" s="379"/>
      <c r="O409" s="379"/>
      <c r="P409" s="379"/>
      <c r="Q409" s="379"/>
      <c r="R409" s="379"/>
      <c r="S409" s="379"/>
      <c r="T409" s="379"/>
      <c r="U409" s="379"/>
      <c r="V409" s="379"/>
      <c r="W409" s="379"/>
      <c r="X409" s="379"/>
      <c r="Y409" s="379"/>
      <c r="Z409" s="379"/>
    </row>
    <row r="410" spans="1:26" ht="14.25" customHeight="1" x14ac:dyDescent="0.3">
      <c r="A410" s="379"/>
      <c r="B410" s="379"/>
      <c r="C410" s="379"/>
      <c r="D410" s="379"/>
      <c r="E410" s="379"/>
      <c r="F410" s="379"/>
      <c r="G410" s="379"/>
      <c r="H410" s="379"/>
      <c r="I410" s="379"/>
      <c r="J410" s="379"/>
      <c r="K410" s="379"/>
      <c r="L410" s="379"/>
      <c r="M410" s="379"/>
      <c r="N410" s="379"/>
      <c r="O410" s="379"/>
      <c r="P410" s="379"/>
      <c r="Q410" s="379"/>
      <c r="R410" s="379"/>
      <c r="S410" s="379"/>
      <c r="T410" s="379"/>
      <c r="U410" s="379"/>
      <c r="V410" s="379"/>
      <c r="W410" s="379"/>
      <c r="X410" s="379"/>
      <c r="Y410" s="379"/>
      <c r="Z410" s="379"/>
    </row>
    <row r="411" spans="1:26" ht="14.25" customHeight="1" x14ac:dyDescent="0.3">
      <c r="A411" s="379"/>
      <c r="B411" s="379"/>
      <c r="C411" s="379"/>
      <c r="D411" s="379"/>
      <c r="E411" s="379"/>
      <c r="F411" s="379"/>
      <c r="G411" s="379"/>
      <c r="H411" s="379"/>
      <c r="I411" s="379"/>
      <c r="J411" s="379"/>
      <c r="K411" s="379"/>
      <c r="L411" s="379"/>
      <c r="M411" s="379"/>
      <c r="N411" s="379"/>
      <c r="O411" s="379"/>
      <c r="P411" s="379"/>
      <c r="Q411" s="379"/>
      <c r="R411" s="379"/>
      <c r="S411" s="379"/>
      <c r="T411" s="379"/>
      <c r="U411" s="379"/>
      <c r="V411" s="379"/>
      <c r="W411" s="379"/>
      <c r="X411" s="379"/>
      <c r="Y411" s="379"/>
      <c r="Z411" s="379"/>
    </row>
    <row r="412" spans="1:26" ht="14.25" customHeight="1" x14ac:dyDescent="0.3">
      <c r="A412" s="379"/>
      <c r="B412" s="379"/>
      <c r="C412" s="379"/>
      <c r="D412" s="379"/>
      <c r="E412" s="379"/>
      <c r="F412" s="379"/>
      <c r="G412" s="379"/>
      <c r="H412" s="379"/>
      <c r="I412" s="379"/>
      <c r="J412" s="379"/>
      <c r="K412" s="379"/>
      <c r="L412" s="379"/>
      <c r="M412" s="379"/>
      <c r="N412" s="379"/>
      <c r="O412" s="379"/>
      <c r="P412" s="379"/>
      <c r="Q412" s="379"/>
      <c r="R412" s="379"/>
      <c r="S412" s="379"/>
      <c r="T412" s="379"/>
      <c r="U412" s="379"/>
      <c r="V412" s="379"/>
      <c r="W412" s="379"/>
      <c r="X412" s="379"/>
      <c r="Y412" s="379"/>
      <c r="Z412" s="379"/>
    </row>
    <row r="413" spans="1:26" ht="14.25" customHeight="1" x14ac:dyDescent="0.3">
      <c r="A413" s="379"/>
      <c r="B413" s="379"/>
      <c r="C413" s="379"/>
      <c r="D413" s="379"/>
      <c r="E413" s="379"/>
      <c r="F413" s="379"/>
      <c r="G413" s="379"/>
      <c r="H413" s="379"/>
      <c r="I413" s="379"/>
      <c r="J413" s="379"/>
      <c r="K413" s="379"/>
      <c r="L413" s="379"/>
      <c r="M413" s="379"/>
      <c r="N413" s="379"/>
      <c r="O413" s="379"/>
      <c r="P413" s="379"/>
      <c r="Q413" s="379"/>
      <c r="R413" s="379"/>
      <c r="S413" s="379"/>
      <c r="T413" s="379"/>
      <c r="U413" s="379"/>
      <c r="V413" s="379"/>
      <c r="W413" s="379"/>
      <c r="X413" s="379"/>
      <c r="Y413" s="379"/>
      <c r="Z413" s="379"/>
    </row>
    <row r="414" spans="1:26" ht="14.25" customHeight="1" x14ac:dyDescent="0.3">
      <c r="A414" s="379"/>
      <c r="B414" s="379"/>
      <c r="C414" s="379"/>
      <c r="D414" s="379"/>
      <c r="E414" s="379"/>
      <c r="F414" s="379"/>
      <c r="G414" s="379"/>
      <c r="H414" s="379"/>
      <c r="I414" s="379"/>
      <c r="J414" s="379"/>
      <c r="K414" s="379"/>
      <c r="L414" s="379"/>
      <c r="M414" s="379"/>
      <c r="N414" s="379"/>
      <c r="O414" s="379"/>
      <c r="P414" s="379"/>
      <c r="Q414" s="379"/>
      <c r="R414" s="379"/>
      <c r="S414" s="379"/>
      <c r="T414" s="379"/>
      <c r="U414" s="379"/>
      <c r="V414" s="379"/>
      <c r="W414" s="379"/>
      <c r="X414" s="379"/>
      <c r="Y414" s="379"/>
      <c r="Z414" s="379"/>
    </row>
    <row r="415" spans="1:26" ht="14.25" customHeight="1" x14ac:dyDescent="0.3">
      <c r="A415" s="379"/>
      <c r="B415" s="379"/>
      <c r="C415" s="379"/>
      <c r="D415" s="379"/>
      <c r="E415" s="379"/>
      <c r="F415" s="379"/>
      <c r="G415" s="379"/>
      <c r="H415" s="379"/>
      <c r="I415" s="379"/>
      <c r="J415" s="379"/>
      <c r="K415" s="379"/>
      <c r="L415" s="379"/>
      <c r="M415" s="379"/>
      <c r="N415" s="379"/>
      <c r="O415" s="379"/>
      <c r="P415" s="379"/>
      <c r="Q415" s="379"/>
      <c r="R415" s="379"/>
      <c r="S415" s="379"/>
      <c r="T415" s="379"/>
      <c r="U415" s="379"/>
      <c r="V415" s="379"/>
      <c r="W415" s="379"/>
      <c r="X415" s="379"/>
      <c r="Y415" s="379"/>
      <c r="Z415" s="379"/>
    </row>
    <row r="416" spans="1:26" ht="14.25" customHeight="1" x14ac:dyDescent="0.3">
      <c r="A416" s="379"/>
      <c r="B416" s="379"/>
      <c r="C416" s="379"/>
      <c r="D416" s="379"/>
      <c r="E416" s="379"/>
      <c r="F416" s="379"/>
      <c r="G416" s="379"/>
      <c r="H416" s="379"/>
      <c r="I416" s="379"/>
      <c r="J416" s="379"/>
      <c r="K416" s="379"/>
      <c r="L416" s="379"/>
      <c r="M416" s="379"/>
      <c r="N416" s="379"/>
      <c r="O416" s="379"/>
      <c r="P416" s="379"/>
      <c r="Q416" s="379"/>
      <c r="R416" s="379"/>
      <c r="S416" s="379"/>
      <c r="T416" s="379"/>
      <c r="U416" s="379"/>
      <c r="V416" s="379"/>
      <c r="W416" s="379"/>
      <c r="X416" s="379"/>
      <c r="Y416" s="379"/>
      <c r="Z416" s="379"/>
    </row>
    <row r="417" spans="1:26" ht="14.25" customHeight="1" x14ac:dyDescent="0.3">
      <c r="A417" s="379"/>
      <c r="B417" s="379"/>
      <c r="C417" s="379"/>
      <c r="D417" s="379"/>
      <c r="E417" s="379"/>
      <c r="F417" s="379"/>
      <c r="G417" s="379"/>
      <c r="H417" s="379"/>
      <c r="I417" s="379"/>
      <c r="J417" s="379"/>
      <c r="K417" s="379"/>
      <c r="L417" s="379"/>
      <c r="M417" s="379"/>
      <c r="N417" s="379"/>
      <c r="O417" s="379"/>
      <c r="P417" s="379"/>
      <c r="Q417" s="379"/>
      <c r="R417" s="379"/>
      <c r="S417" s="379"/>
      <c r="T417" s="379"/>
      <c r="U417" s="379"/>
      <c r="V417" s="379"/>
      <c r="W417" s="379"/>
      <c r="X417" s="379"/>
      <c r="Y417" s="379"/>
      <c r="Z417" s="379"/>
    </row>
    <row r="418" spans="1:26" ht="14.25" customHeight="1" x14ac:dyDescent="0.3">
      <c r="A418" s="379"/>
      <c r="B418" s="379"/>
      <c r="C418" s="379"/>
      <c r="D418" s="379"/>
      <c r="E418" s="379"/>
      <c r="F418" s="379"/>
      <c r="G418" s="379"/>
      <c r="H418" s="379"/>
      <c r="I418" s="379"/>
      <c r="J418" s="379"/>
      <c r="K418" s="379"/>
      <c r="L418" s="379"/>
      <c r="M418" s="379"/>
      <c r="N418" s="379"/>
      <c r="O418" s="379"/>
      <c r="P418" s="379"/>
      <c r="Q418" s="379"/>
      <c r="R418" s="379"/>
      <c r="S418" s="379"/>
      <c r="T418" s="379"/>
      <c r="U418" s="379"/>
      <c r="V418" s="379"/>
      <c r="W418" s="379"/>
      <c r="X418" s="379"/>
      <c r="Y418" s="379"/>
      <c r="Z418" s="379"/>
    </row>
    <row r="419" spans="1:26" ht="14.25" customHeight="1" x14ac:dyDescent="0.3">
      <c r="A419" s="379"/>
      <c r="B419" s="379"/>
      <c r="C419" s="379"/>
      <c r="D419" s="379"/>
      <c r="E419" s="379"/>
      <c r="F419" s="379"/>
      <c r="G419" s="379"/>
      <c r="H419" s="379"/>
      <c r="I419" s="379"/>
      <c r="J419" s="379"/>
      <c r="K419" s="379"/>
      <c r="L419" s="379"/>
      <c r="M419" s="379"/>
      <c r="N419" s="379"/>
      <c r="O419" s="379"/>
      <c r="P419" s="379"/>
      <c r="Q419" s="379"/>
      <c r="R419" s="379"/>
      <c r="S419" s="379"/>
      <c r="T419" s="379"/>
      <c r="U419" s="379"/>
      <c r="V419" s="379"/>
      <c r="W419" s="379"/>
      <c r="X419" s="379"/>
      <c r="Y419" s="379"/>
      <c r="Z419" s="379"/>
    </row>
    <row r="420" spans="1:26" ht="14.25" customHeight="1" x14ac:dyDescent="0.3">
      <c r="A420" s="379"/>
      <c r="B420" s="379"/>
      <c r="C420" s="379"/>
      <c r="D420" s="379"/>
      <c r="E420" s="379"/>
      <c r="F420" s="379"/>
      <c r="G420" s="379"/>
      <c r="H420" s="379"/>
      <c r="I420" s="379"/>
      <c r="J420" s="379"/>
      <c r="K420" s="379"/>
      <c r="L420" s="379"/>
      <c r="M420" s="379"/>
      <c r="N420" s="379"/>
      <c r="O420" s="379"/>
      <c r="P420" s="379"/>
      <c r="Q420" s="379"/>
      <c r="R420" s="379"/>
      <c r="S420" s="379"/>
      <c r="T420" s="379"/>
      <c r="U420" s="379"/>
      <c r="V420" s="379"/>
      <c r="W420" s="379"/>
      <c r="X420" s="379"/>
      <c r="Y420" s="379"/>
      <c r="Z420" s="379"/>
    </row>
    <row r="421" spans="1:26" ht="14.25" customHeight="1" x14ac:dyDescent="0.3">
      <c r="A421" s="379"/>
      <c r="B421" s="379"/>
      <c r="C421" s="379"/>
      <c r="D421" s="379"/>
      <c r="E421" s="379"/>
      <c r="F421" s="379"/>
      <c r="G421" s="379"/>
      <c r="H421" s="379"/>
      <c r="I421" s="379"/>
      <c r="J421" s="379"/>
      <c r="K421" s="379"/>
      <c r="L421" s="379"/>
      <c r="M421" s="379"/>
      <c r="N421" s="379"/>
      <c r="O421" s="379"/>
      <c r="P421" s="379"/>
      <c r="Q421" s="379"/>
      <c r="R421" s="379"/>
      <c r="S421" s="379"/>
      <c r="T421" s="379"/>
      <c r="U421" s="379"/>
      <c r="V421" s="379"/>
      <c r="W421" s="379"/>
      <c r="X421" s="379"/>
      <c r="Y421" s="379"/>
      <c r="Z421" s="379"/>
    </row>
    <row r="422" spans="1:26" ht="14.25" customHeight="1" x14ac:dyDescent="0.3">
      <c r="A422" s="379"/>
      <c r="B422" s="379"/>
      <c r="C422" s="379"/>
      <c r="D422" s="379"/>
      <c r="E422" s="379"/>
      <c r="F422" s="379"/>
      <c r="G422" s="379"/>
      <c r="H422" s="379"/>
      <c r="I422" s="379"/>
      <c r="J422" s="379"/>
      <c r="K422" s="379"/>
      <c r="L422" s="379"/>
      <c r="M422" s="379"/>
      <c r="N422" s="379"/>
      <c r="O422" s="379"/>
      <c r="P422" s="379"/>
      <c r="Q422" s="379"/>
      <c r="R422" s="379"/>
      <c r="S422" s="379"/>
      <c r="T422" s="379"/>
      <c r="U422" s="379"/>
      <c r="V422" s="379"/>
      <c r="W422" s="379"/>
      <c r="X422" s="379"/>
      <c r="Y422" s="379"/>
      <c r="Z422" s="379"/>
    </row>
    <row r="423" spans="1:26" ht="14.25" customHeight="1" x14ac:dyDescent="0.3">
      <c r="A423" s="379"/>
      <c r="B423" s="379"/>
      <c r="C423" s="379"/>
      <c r="D423" s="379"/>
      <c r="E423" s="379"/>
      <c r="F423" s="379"/>
      <c r="G423" s="379"/>
      <c r="H423" s="379"/>
      <c r="I423" s="379"/>
      <c r="J423" s="379"/>
      <c r="K423" s="379"/>
      <c r="L423" s="379"/>
      <c r="M423" s="379"/>
      <c r="N423" s="379"/>
      <c r="O423" s="379"/>
      <c r="P423" s="379"/>
      <c r="Q423" s="379"/>
      <c r="R423" s="379"/>
      <c r="S423" s="379"/>
      <c r="T423" s="379"/>
      <c r="U423" s="379"/>
      <c r="V423" s="379"/>
      <c r="W423" s="379"/>
      <c r="X423" s="379"/>
      <c r="Y423" s="379"/>
      <c r="Z423" s="379"/>
    </row>
    <row r="424" spans="1:26" ht="14.25" customHeight="1" x14ac:dyDescent="0.3">
      <c r="A424" s="379"/>
      <c r="B424" s="379"/>
      <c r="C424" s="379"/>
      <c r="D424" s="379"/>
      <c r="E424" s="379"/>
      <c r="F424" s="379"/>
      <c r="G424" s="379"/>
      <c r="H424" s="379"/>
      <c r="I424" s="379"/>
      <c r="J424" s="379"/>
      <c r="K424" s="379"/>
      <c r="L424" s="379"/>
      <c r="M424" s="379"/>
      <c r="N424" s="379"/>
      <c r="O424" s="379"/>
      <c r="P424" s="379"/>
      <c r="Q424" s="379"/>
      <c r="R424" s="379"/>
      <c r="S424" s="379"/>
      <c r="T424" s="379"/>
      <c r="U424" s="379"/>
      <c r="V424" s="379"/>
      <c r="W424" s="379"/>
      <c r="X424" s="379"/>
      <c r="Y424" s="379"/>
      <c r="Z424" s="379"/>
    </row>
    <row r="425" spans="1:26" ht="14.25" customHeight="1" x14ac:dyDescent="0.3">
      <c r="A425" s="379"/>
      <c r="B425" s="379"/>
      <c r="C425" s="379"/>
      <c r="D425" s="379"/>
      <c r="E425" s="379"/>
      <c r="F425" s="379"/>
      <c r="G425" s="379"/>
      <c r="H425" s="379"/>
      <c r="I425" s="379"/>
      <c r="J425" s="379"/>
      <c r="K425" s="379"/>
      <c r="L425" s="379"/>
      <c r="M425" s="379"/>
      <c r="N425" s="379"/>
      <c r="O425" s="379"/>
      <c r="P425" s="379"/>
      <c r="Q425" s="379"/>
      <c r="R425" s="379"/>
      <c r="S425" s="379"/>
      <c r="T425" s="379"/>
      <c r="U425" s="379"/>
      <c r="V425" s="379"/>
      <c r="W425" s="379"/>
      <c r="X425" s="379"/>
      <c r="Y425" s="379"/>
      <c r="Z425" s="379"/>
    </row>
    <row r="426" spans="1:26" ht="14.25" customHeight="1" x14ac:dyDescent="0.3">
      <c r="A426" s="379"/>
      <c r="B426" s="379"/>
      <c r="C426" s="379"/>
      <c r="D426" s="379"/>
      <c r="E426" s="379"/>
      <c r="F426" s="379"/>
      <c r="G426" s="379"/>
      <c r="H426" s="379"/>
      <c r="I426" s="379"/>
      <c r="J426" s="379"/>
      <c r="K426" s="379"/>
      <c r="L426" s="379"/>
      <c r="M426" s="379"/>
      <c r="N426" s="379"/>
      <c r="O426" s="379"/>
      <c r="P426" s="379"/>
      <c r="Q426" s="379"/>
      <c r="R426" s="379"/>
      <c r="S426" s="379"/>
      <c r="T426" s="379"/>
      <c r="U426" s="379"/>
      <c r="V426" s="379"/>
      <c r="W426" s="379"/>
      <c r="X426" s="379"/>
      <c r="Y426" s="379"/>
      <c r="Z426" s="379"/>
    </row>
    <row r="427" spans="1:26" ht="14.25" customHeight="1" x14ac:dyDescent="0.3">
      <c r="A427" s="379"/>
      <c r="B427" s="379"/>
      <c r="C427" s="379"/>
      <c r="D427" s="379"/>
      <c r="E427" s="379"/>
      <c r="F427" s="379"/>
      <c r="G427" s="379"/>
      <c r="H427" s="379"/>
      <c r="I427" s="379"/>
      <c r="J427" s="379"/>
      <c r="K427" s="379"/>
      <c r="L427" s="379"/>
      <c r="M427" s="379"/>
      <c r="N427" s="379"/>
      <c r="O427" s="379"/>
      <c r="P427" s="379"/>
      <c r="Q427" s="379"/>
      <c r="R427" s="379"/>
      <c r="S427" s="379"/>
      <c r="T427" s="379"/>
      <c r="U427" s="379"/>
      <c r="V427" s="379"/>
      <c r="W427" s="379"/>
      <c r="X427" s="379"/>
      <c r="Y427" s="379"/>
      <c r="Z427" s="379"/>
    </row>
    <row r="428" spans="1:26" ht="14.25" customHeight="1" x14ac:dyDescent="0.3">
      <c r="A428" s="379"/>
      <c r="B428" s="379"/>
      <c r="C428" s="379"/>
      <c r="D428" s="379"/>
      <c r="E428" s="379"/>
      <c r="F428" s="379"/>
      <c r="G428" s="379"/>
      <c r="H428" s="379"/>
      <c r="I428" s="379"/>
      <c r="J428" s="379"/>
      <c r="K428" s="379"/>
      <c r="L428" s="379"/>
      <c r="M428" s="379"/>
      <c r="N428" s="379"/>
      <c r="O428" s="379"/>
      <c r="P428" s="379"/>
      <c r="Q428" s="379"/>
      <c r="R428" s="379"/>
      <c r="S428" s="379"/>
      <c r="T428" s="379"/>
      <c r="U428" s="379"/>
      <c r="V428" s="379"/>
      <c r="W428" s="379"/>
      <c r="X428" s="379"/>
      <c r="Y428" s="379"/>
      <c r="Z428" s="379"/>
    </row>
    <row r="429" spans="1:26" ht="14.25" customHeight="1" x14ac:dyDescent="0.3">
      <c r="A429" s="379"/>
      <c r="B429" s="379"/>
      <c r="C429" s="379"/>
      <c r="D429" s="379"/>
      <c r="E429" s="379"/>
      <c r="F429" s="379"/>
      <c r="G429" s="379"/>
      <c r="H429" s="379"/>
      <c r="I429" s="379"/>
      <c r="J429" s="379"/>
      <c r="K429" s="379"/>
      <c r="L429" s="379"/>
      <c r="M429" s="379"/>
      <c r="N429" s="379"/>
      <c r="O429" s="379"/>
      <c r="P429" s="379"/>
      <c r="Q429" s="379"/>
      <c r="R429" s="379"/>
      <c r="S429" s="379"/>
      <c r="T429" s="379"/>
      <c r="U429" s="379"/>
      <c r="V429" s="379"/>
      <c r="W429" s="379"/>
      <c r="X429" s="379"/>
      <c r="Y429" s="379"/>
      <c r="Z429" s="379"/>
    </row>
    <row r="430" spans="1:26" ht="14.25" customHeight="1" x14ac:dyDescent="0.3">
      <c r="A430" s="379"/>
      <c r="B430" s="379"/>
      <c r="C430" s="379"/>
      <c r="D430" s="379"/>
      <c r="E430" s="379"/>
      <c r="F430" s="379"/>
      <c r="G430" s="379"/>
      <c r="H430" s="379"/>
      <c r="I430" s="379"/>
      <c r="J430" s="379"/>
      <c r="K430" s="379"/>
      <c r="L430" s="379"/>
      <c r="M430" s="379"/>
      <c r="N430" s="379"/>
      <c r="O430" s="379"/>
      <c r="P430" s="379"/>
      <c r="Q430" s="379"/>
      <c r="R430" s="379"/>
      <c r="S430" s="379"/>
      <c r="T430" s="379"/>
      <c r="U430" s="379"/>
      <c r="V430" s="379"/>
      <c r="W430" s="379"/>
      <c r="X430" s="379"/>
      <c r="Y430" s="379"/>
      <c r="Z430" s="379"/>
    </row>
    <row r="431" spans="1:26" ht="14.25" customHeight="1" x14ac:dyDescent="0.3">
      <c r="A431" s="379"/>
      <c r="B431" s="379"/>
      <c r="C431" s="379"/>
      <c r="D431" s="379"/>
      <c r="E431" s="379"/>
      <c r="F431" s="379"/>
      <c r="G431" s="379"/>
      <c r="H431" s="379"/>
      <c r="I431" s="379"/>
      <c r="J431" s="379"/>
      <c r="K431" s="379"/>
      <c r="L431" s="379"/>
      <c r="M431" s="379"/>
      <c r="N431" s="379"/>
      <c r="O431" s="379"/>
      <c r="P431" s="379"/>
      <c r="Q431" s="379"/>
      <c r="R431" s="379"/>
      <c r="S431" s="379"/>
      <c r="T431" s="379"/>
      <c r="U431" s="379"/>
      <c r="V431" s="379"/>
      <c r="W431" s="379"/>
      <c r="X431" s="379"/>
      <c r="Y431" s="379"/>
      <c r="Z431" s="379"/>
    </row>
    <row r="432" spans="1:26" ht="14.25" customHeight="1" x14ac:dyDescent="0.3">
      <c r="A432" s="379"/>
      <c r="B432" s="379"/>
      <c r="C432" s="379"/>
      <c r="D432" s="379"/>
      <c r="E432" s="379"/>
      <c r="F432" s="379"/>
      <c r="G432" s="379"/>
      <c r="H432" s="379"/>
      <c r="I432" s="379"/>
      <c r="J432" s="379"/>
      <c r="K432" s="379"/>
      <c r="L432" s="379"/>
      <c r="M432" s="379"/>
      <c r="N432" s="379"/>
      <c r="O432" s="379"/>
      <c r="P432" s="379"/>
      <c r="Q432" s="379"/>
      <c r="R432" s="379"/>
      <c r="S432" s="379"/>
      <c r="T432" s="379"/>
      <c r="U432" s="379"/>
      <c r="V432" s="379"/>
      <c r="W432" s="379"/>
      <c r="X432" s="379"/>
      <c r="Y432" s="379"/>
      <c r="Z432" s="379"/>
    </row>
    <row r="433" spans="1:26" ht="14.25" customHeight="1" x14ac:dyDescent="0.3">
      <c r="A433" s="379"/>
      <c r="B433" s="379"/>
      <c r="C433" s="379"/>
      <c r="D433" s="379"/>
      <c r="E433" s="379"/>
      <c r="F433" s="379"/>
      <c r="G433" s="379"/>
      <c r="H433" s="379"/>
      <c r="I433" s="379"/>
      <c r="J433" s="379"/>
      <c r="K433" s="379"/>
      <c r="L433" s="379"/>
      <c r="M433" s="379"/>
      <c r="N433" s="379"/>
      <c r="O433" s="379"/>
      <c r="P433" s="379"/>
      <c r="Q433" s="379"/>
      <c r="R433" s="379"/>
      <c r="S433" s="379"/>
      <c r="T433" s="379"/>
      <c r="U433" s="379"/>
      <c r="V433" s="379"/>
      <c r="W433" s="379"/>
      <c r="X433" s="379"/>
      <c r="Y433" s="379"/>
      <c r="Z433" s="379"/>
    </row>
    <row r="434" spans="1:26" ht="15.75" customHeight="1" x14ac:dyDescent="0.3"/>
    <row r="435" spans="1:26" ht="15.75" customHeight="1" x14ac:dyDescent="0.3"/>
    <row r="436" spans="1:26" ht="15.75" customHeight="1" x14ac:dyDescent="0.3"/>
    <row r="437" spans="1:26" ht="15.75" customHeight="1" x14ac:dyDescent="0.3"/>
    <row r="438" spans="1:26" ht="15.75" customHeight="1" x14ac:dyDescent="0.3"/>
    <row r="439" spans="1:26" ht="15.75" customHeight="1" x14ac:dyDescent="0.3"/>
    <row r="440" spans="1:26" ht="15.75" customHeight="1" x14ac:dyDescent="0.3"/>
    <row r="441" spans="1:26" ht="15.75" customHeight="1" x14ac:dyDescent="0.3"/>
    <row r="442" spans="1:26" ht="15.75" customHeight="1" x14ac:dyDescent="0.3"/>
    <row r="443" spans="1:26" ht="15.75" customHeight="1" x14ac:dyDescent="0.3"/>
    <row r="444" spans="1:26" ht="15.75" customHeight="1" x14ac:dyDescent="0.3"/>
    <row r="445" spans="1:26" ht="15.75" customHeight="1" x14ac:dyDescent="0.3"/>
    <row r="446" spans="1:26" ht="15.75" customHeight="1" x14ac:dyDescent="0.3"/>
    <row r="447" spans="1:26" ht="15.75" customHeight="1" x14ac:dyDescent="0.3"/>
    <row r="448" spans="1:26"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row r="1085" ht="15.75" customHeight="1" x14ac:dyDescent="0.3"/>
    <row r="1086" ht="15.75" customHeight="1" x14ac:dyDescent="0.3"/>
    <row r="1087" ht="15.75" customHeight="1" x14ac:dyDescent="0.3"/>
    <row r="1088" ht="15.75" customHeight="1" x14ac:dyDescent="0.3"/>
    <row r="1089" ht="15.75" customHeight="1" x14ac:dyDescent="0.3"/>
    <row r="1090" ht="15.75" customHeight="1" x14ac:dyDescent="0.3"/>
    <row r="1091" ht="15.75" customHeight="1" x14ac:dyDescent="0.3"/>
    <row r="1092" ht="15.75" customHeight="1" x14ac:dyDescent="0.3"/>
    <row r="1093" ht="15.75" customHeight="1" x14ac:dyDescent="0.3"/>
    <row r="1094" ht="15.75" customHeight="1" x14ac:dyDescent="0.3"/>
    <row r="1095" ht="15.75" customHeight="1" x14ac:dyDescent="0.3"/>
    <row r="1096" ht="15.75" customHeight="1" x14ac:dyDescent="0.3"/>
    <row r="1097" ht="15.75" customHeight="1" x14ac:dyDescent="0.3"/>
    <row r="1098" ht="15.75" customHeight="1" x14ac:dyDescent="0.3"/>
    <row r="1099" ht="15.75" customHeight="1" x14ac:dyDescent="0.3"/>
    <row r="1100" ht="15.75" customHeight="1" x14ac:dyDescent="0.3"/>
    <row r="1101" ht="15.75" customHeight="1" x14ac:dyDescent="0.3"/>
    <row r="1102" ht="15.75" customHeight="1" x14ac:dyDescent="0.3"/>
    <row r="1103" ht="15.75" customHeight="1" x14ac:dyDescent="0.3"/>
    <row r="1104" ht="15.75" customHeight="1" x14ac:dyDescent="0.3"/>
    <row r="1105" ht="15.75" customHeight="1" x14ac:dyDescent="0.3"/>
    <row r="1106" ht="15.75" customHeight="1" x14ac:dyDescent="0.3"/>
    <row r="1107" ht="15.75" customHeight="1" x14ac:dyDescent="0.3"/>
    <row r="1108" ht="15.75" customHeight="1" x14ac:dyDescent="0.3"/>
    <row r="1109" ht="15.75" customHeight="1" x14ac:dyDescent="0.3"/>
    <row r="1110" ht="15.75" customHeight="1" x14ac:dyDescent="0.3"/>
    <row r="1111" ht="15.75" customHeight="1" x14ac:dyDescent="0.3"/>
    <row r="1112" ht="15.75" customHeight="1" x14ac:dyDescent="0.3"/>
    <row r="1113" ht="15.75" customHeight="1" x14ac:dyDescent="0.3"/>
    <row r="1114" ht="15.75" customHeight="1" x14ac:dyDescent="0.3"/>
    <row r="1115" ht="15.75" customHeight="1" x14ac:dyDescent="0.3"/>
    <row r="1116" ht="15.75" customHeight="1" x14ac:dyDescent="0.3"/>
    <row r="1117" ht="15.75" customHeight="1" x14ac:dyDescent="0.3"/>
    <row r="1118" ht="15.75" customHeight="1" x14ac:dyDescent="0.3"/>
    <row r="1119" ht="15.75" customHeight="1" x14ac:dyDescent="0.3"/>
    <row r="1120" ht="15.75" customHeight="1" x14ac:dyDescent="0.3"/>
    <row r="1121" ht="15.75" customHeight="1" x14ac:dyDescent="0.3"/>
    <row r="1122" ht="15.75" customHeight="1" x14ac:dyDescent="0.3"/>
    <row r="1123" ht="15.75" customHeight="1" x14ac:dyDescent="0.3"/>
    <row r="1124" ht="15.75" customHeight="1" x14ac:dyDescent="0.3"/>
    <row r="1125" ht="15.75" customHeight="1" x14ac:dyDescent="0.3"/>
    <row r="1126" ht="15.75" customHeight="1" x14ac:dyDescent="0.3"/>
    <row r="1127" ht="15.75" customHeight="1" x14ac:dyDescent="0.3"/>
    <row r="1128" ht="15.75" customHeight="1" x14ac:dyDescent="0.3"/>
    <row r="1129" ht="15.75" customHeight="1" x14ac:dyDescent="0.3"/>
    <row r="1130" ht="15.75" customHeight="1" x14ac:dyDescent="0.3"/>
    <row r="1131" ht="15.75" customHeight="1" x14ac:dyDescent="0.3"/>
    <row r="1132" ht="15.75" customHeight="1" x14ac:dyDescent="0.3"/>
    <row r="1133" ht="15.75" customHeight="1" x14ac:dyDescent="0.3"/>
    <row r="1134" ht="15.75" customHeight="1" x14ac:dyDescent="0.3"/>
    <row r="1135" ht="15.75" customHeight="1" x14ac:dyDescent="0.3"/>
    <row r="1136" ht="15.75" customHeight="1" x14ac:dyDescent="0.3"/>
    <row r="1137" ht="15.75" customHeight="1" x14ac:dyDescent="0.3"/>
    <row r="1138" ht="15.75" customHeight="1" x14ac:dyDescent="0.3"/>
    <row r="1139" ht="15.75" customHeight="1" x14ac:dyDescent="0.3"/>
    <row r="1140" ht="15.75" customHeight="1" x14ac:dyDescent="0.3"/>
    <row r="1141" ht="15.75" customHeight="1" x14ac:dyDescent="0.3"/>
    <row r="1142" ht="15.75" customHeight="1" x14ac:dyDescent="0.3"/>
    <row r="1143" ht="15.75" customHeight="1" x14ac:dyDescent="0.3"/>
    <row r="1144" ht="15.75" customHeight="1" x14ac:dyDescent="0.3"/>
    <row r="1145" ht="15.75" customHeight="1" x14ac:dyDescent="0.3"/>
    <row r="1146" ht="15.75" customHeight="1" x14ac:dyDescent="0.3"/>
    <row r="1147" ht="15.75" customHeight="1" x14ac:dyDescent="0.3"/>
    <row r="1148" ht="15.75" customHeight="1" x14ac:dyDescent="0.3"/>
    <row r="1149" ht="15.75" customHeight="1" x14ac:dyDescent="0.3"/>
    <row r="1150" ht="15.75" customHeight="1" x14ac:dyDescent="0.3"/>
    <row r="1151" ht="15.75" customHeight="1" x14ac:dyDescent="0.3"/>
    <row r="1152" ht="15.75" customHeight="1" x14ac:dyDescent="0.3"/>
    <row r="1153" ht="15.75" customHeight="1" x14ac:dyDescent="0.3"/>
    <row r="1154" ht="15.75" customHeight="1" x14ac:dyDescent="0.3"/>
    <row r="1155" ht="15.75" customHeight="1" x14ac:dyDescent="0.3"/>
    <row r="1156" ht="15.75" customHeight="1" x14ac:dyDescent="0.3"/>
    <row r="1157" ht="15.75" customHeight="1" x14ac:dyDescent="0.3"/>
    <row r="1158" ht="15.75" customHeight="1" x14ac:dyDescent="0.3"/>
    <row r="1159" ht="15.75" customHeight="1" x14ac:dyDescent="0.3"/>
    <row r="1160" ht="15.75" customHeight="1" x14ac:dyDescent="0.3"/>
    <row r="1161" ht="15.75" customHeight="1" x14ac:dyDescent="0.3"/>
    <row r="1162" ht="15.75" customHeight="1" x14ac:dyDescent="0.3"/>
    <row r="1163" ht="15.75" customHeight="1" x14ac:dyDescent="0.3"/>
    <row r="1164" ht="15.75" customHeight="1" x14ac:dyDescent="0.3"/>
    <row r="1165" ht="15.75" customHeight="1" x14ac:dyDescent="0.3"/>
    <row r="1166" ht="15.75" customHeight="1" x14ac:dyDescent="0.3"/>
    <row r="1167" ht="15.75" customHeight="1" x14ac:dyDescent="0.3"/>
    <row r="1168" ht="15.75" customHeight="1" x14ac:dyDescent="0.3"/>
    <row r="1169" ht="15.75" customHeight="1" x14ac:dyDescent="0.3"/>
    <row r="1170" ht="15.75" customHeight="1" x14ac:dyDescent="0.3"/>
    <row r="1171" ht="15.75" customHeight="1" x14ac:dyDescent="0.3"/>
    <row r="1172" ht="15.75" customHeight="1" x14ac:dyDescent="0.3"/>
    <row r="1173" ht="15.75" customHeight="1" x14ac:dyDescent="0.3"/>
    <row r="1174" ht="15.75" customHeight="1" x14ac:dyDescent="0.3"/>
    <row r="1175" ht="15.75" customHeight="1" x14ac:dyDescent="0.3"/>
    <row r="1176" ht="15.75" customHeight="1" x14ac:dyDescent="0.3"/>
    <row r="1177" ht="15.75" customHeight="1" x14ac:dyDescent="0.3"/>
    <row r="1178" ht="15.75" customHeight="1" x14ac:dyDescent="0.3"/>
    <row r="1179" ht="15.75" customHeight="1" x14ac:dyDescent="0.3"/>
    <row r="1180" ht="15.75" customHeight="1" x14ac:dyDescent="0.3"/>
    <row r="1181" ht="15.75" customHeight="1" x14ac:dyDescent="0.3"/>
    <row r="1182" ht="15.75" customHeight="1" x14ac:dyDescent="0.3"/>
    <row r="1183" ht="15.75" customHeight="1" x14ac:dyDescent="0.3"/>
    <row r="1184" ht="15.75" customHeight="1" x14ac:dyDescent="0.3"/>
    <row r="1185" ht="15.75" customHeight="1" x14ac:dyDescent="0.3"/>
    <row r="1186" ht="15.75" customHeight="1" x14ac:dyDescent="0.3"/>
    <row r="1187" ht="15.75" customHeight="1" x14ac:dyDescent="0.3"/>
    <row r="1188" ht="15.75" customHeight="1" x14ac:dyDescent="0.3"/>
    <row r="1189" ht="15.75" customHeight="1" x14ac:dyDescent="0.3"/>
    <row r="1190" ht="15.75" customHeight="1" x14ac:dyDescent="0.3"/>
    <row r="1191" ht="15.75" customHeight="1" x14ac:dyDescent="0.3"/>
    <row r="1192" ht="15.75" customHeight="1" x14ac:dyDescent="0.3"/>
    <row r="1193" ht="15.75" customHeight="1" x14ac:dyDescent="0.3"/>
    <row r="1194" ht="15.75" customHeight="1" x14ac:dyDescent="0.3"/>
    <row r="1195" ht="15.75" customHeight="1" x14ac:dyDescent="0.3"/>
    <row r="1196" ht="15.75" customHeight="1" x14ac:dyDescent="0.3"/>
    <row r="1197" ht="15.75" customHeight="1" x14ac:dyDescent="0.3"/>
    <row r="1198" ht="15.75" customHeight="1" x14ac:dyDescent="0.3"/>
    <row r="1199" ht="15.75" customHeight="1" x14ac:dyDescent="0.3"/>
    <row r="1200" ht="15.75" customHeight="1" x14ac:dyDescent="0.3"/>
  </sheetData>
  <autoFilter ref="B9:J225">
    <filterColumn colId="4">
      <filters>
        <filter val="Organic Agriculture Production NC II"/>
      </filters>
    </filterColumn>
  </autoFilter>
  <mergeCells count="16">
    <mergeCell ref="K9:K10"/>
    <mergeCell ref="L9:L10"/>
    <mergeCell ref="H9:H10"/>
    <mergeCell ref="I9:I10"/>
    <mergeCell ref="B230:C230"/>
    <mergeCell ref="G231:I231"/>
    <mergeCell ref="B2:I2"/>
    <mergeCell ref="B3:I3"/>
    <mergeCell ref="B4:I4"/>
    <mergeCell ref="F6:I6"/>
    <mergeCell ref="B9:B10"/>
    <mergeCell ref="C9:C10"/>
    <mergeCell ref="D9:D10"/>
    <mergeCell ref="E9:E10"/>
    <mergeCell ref="F9:F10"/>
    <mergeCell ref="G9:G10"/>
  </mergeCells>
  <printOptions horizontalCentered="1"/>
  <pageMargins left="0.25" right="0" top="0.5" bottom="0.5" header="0" footer="0"/>
  <pageSetup paperSize="9" scale="76" fitToHeight="0"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'[3]TWSP(fin)'!#REF!</xm:f>
          </x14:formula1>
          <xm:sqref>F222:F223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86"/>
  <sheetViews>
    <sheetView view="pageBreakPreview" topLeftCell="A38" zoomScale="86" zoomScaleNormal="100" zoomScaleSheetLayoutView="86" workbookViewId="0">
      <selection activeCell="H38" sqref="H38:H54"/>
    </sheetView>
  </sheetViews>
  <sheetFormatPr defaultColWidth="12.6640625" defaultRowHeight="15" customHeight="1" x14ac:dyDescent="0.3"/>
  <cols>
    <col min="1" max="1" width="0.5" customWidth="1"/>
    <col min="2" max="2" width="15.25" customWidth="1"/>
    <col min="3" max="3" width="18.83203125" customWidth="1"/>
    <col min="4" max="4" width="19.1640625" customWidth="1"/>
    <col min="5" max="5" width="42.4140625" customWidth="1"/>
    <col min="6" max="6" width="28.33203125" customWidth="1"/>
    <col min="7" max="7" width="8.5" customWidth="1"/>
    <col min="8" max="8" width="14.6640625" customWidth="1"/>
    <col min="9" max="9" width="9.6640625" customWidth="1"/>
    <col min="10" max="10" width="12.1640625" hidden="1" customWidth="1"/>
    <col min="11" max="12" width="7.6640625" hidden="1" customWidth="1"/>
    <col min="13" max="13" width="14.1640625" hidden="1" customWidth="1"/>
    <col min="14" max="14" width="16.5" hidden="1" customWidth="1"/>
    <col min="15" max="15" width="7.6640625" hidden="1" customWidth="1"/>
    <col min="16" max="16" width="27.08203125" hidden="1" customWidth="1"/>
    <col min="17" max="17" width="7.6640625" hidden="1" customWidth="1"/>
    <col min="18" max="18" width="12.5" hidden="1" customWidth="1"/>
    <col min="19" max="19" width="10.58203125" hidden="1" customWidth="1"/>
    <col min="20" max="20" width="15.9140625" hidden="1" customWidth="1"/>
    <col min="21" max="22" width="7.6640625" hidden="1" customWidth="1"/>
    <col min="23" max="23" width="11" hidden="1" customWidth="1"/>
    <col min="24" max="26" width="7.6640625" hidden="1" customWidth="1"/>
    <col min="27" max="28" width="0" hidden="1" customWidth="1"/>
  </cols>
  <sheetData>
    <row r="1" spans="1:30"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30"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30"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30"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30"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30" s="4" customFormat="1" ht="14.25" customHeight="1" x14ac:dyDescent="0.3">
      <c r="A6" s="1"/>
      <c r="B6" s="196" t="s">
        <v>3</v>
      </c>
      <c r="C6" s="196" t="s">
        <v>20</v>
      </c>
      <c r="D6" s="196"/>
      <c r="E6" s="196"/>
      <c r="F6" s="728" t="s">
        <v>553</v>
      </c>
      <c r="G6" s="728"/>
      <c r="H6" s="728"/>
      <c r="I6" s="728"/>
      <c r="J6" s="1"/>
      <c r="K6" s="1"/>
      <c r="L6" s="1"/>
      <c r="M6" s="1"/>
      <c r="N6" s="1"/>
      <c r="O6" s="1"/>
      <c r="P6" s="1"/>
      <c r="Q6" s="1"/>
      <c r="R6" s="1"/>
      <c r="S6" s="1"/>
      <c r="T6" s="1"/>
      <c r="U6" s="1"/>
      <c r="V6" s="1"/>
      <c r="W6" s="1"/>
      <c r="X6" s="1"/>
      <c r="Y6" s="1"/>
      <c r="Z6" s="1"/>
    </row>
    <row r="7" spans="1:30" s="4" customFormat="1" ht="14.25" customHeight="1" x14ac:dyDescent="0.35">
      <c r="A7" s="1"/>
      <c r="B7" s="196" t="s">
        <v>21</v>
      </c>
      <c r="C7" s="196" t="s">
        <v>555</v>
      </c>
      <c r="D7" s="196"/>
      <c r="E7" s="198" t="s">
        <v>22</v>
      </c>
      <c r="F7" s="196"/>
      <c r="G7" s="196"/>
      <c r="H7" s="196"/>
      <c r="I7" s="197"/>
      <c r="J7" s="1"/>
      <c r="K7" s="1"/>
      <c r="L7" s="1"/>
      <c r="M7" s="1"/>
      <c r="N7" s="1"/>
      <c r="O7" s="1"/>
      <c r="P7" s="1"/>
      <c r="Q7" s="1"/>
      <c r="R7" s="1"/>
      <c r="S7" s="1"/>
      <c r="T7" s="1"/>
      <c r="U7" s="1"/>
      <c r="V7" s="1"/>
      <c r="W7" s="1"/>
      <c r="X7" s="1"/>
      <c r="Y7" s="1"/>
      <c r="Z7" s="1"/>
    </row>
    <row r="8" spans="1:30"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30" ht="12.5" customHeight="1" x14ac:dyDescent="0.3">
      <c r="A9" s="1"/>
      <c r="B9" s="720" t="s">
        <v>4</v>
      </c>
      <c r="C9" s="720" t="s">
        <v>5</v>
      </c>
      <c r="D9" s="720" t="s">
        <v>6</v>
      </c>
      <c r="E9" s="720" t="s">
        <v>7</v>
      </c>
      <c r="F9" s="720" t="s">
        <v>8</v>
      </c>
      <c r="G9" s="720" t="s">
        <v>9</v>
      </c>
      <c r="H9" s="720" t="s">
        <v>10</v>
      </c>
      <c r="I9" s="720" t="s">
        <v>11</v>
      </c>
      <c r="J9" s="358"/>
      <c r="K9" s="358"/>
      <c r="L9" s="358"/>
      <c r="M9" s="358"/>
      <c r="N9" s="358"/>
      <c r="O9" s="358"/>
      <c r="P9" s="358"/>
      <c r="Q9" s="732" t="s">
        <v>957</v>
      </c>
      <c r="R9" s="732"/>
      <c r="S9" s="732" t="s">
        <v>958</v>
      </c>
      <c r="T9" s="732"/>
      <c r="U9" s="358"/>
      <c r="V9" s="358"/>
      <c r="W9" s="358"/>
      <c r="X9" s="358"/>
      <c r="Y9" s="358"/>
      <c r="Z9" s="358"/>
      <c r="AA9" s="443"/>
      <c r="AB9" s="443"/>
      <c r="AC9" s="729" t="s">
        <v>1434</v>
      </c>
      <c r="AD9" s="729" t="s">
        <v>1435</v>
      </c>
    </row>
    <row r="10" spans="1:30" ht="19" customHeight="1" x14ac:dyDescent="0.3">
      <c r="A10" s="1"/>
      <c r="B10" s="721"/>
      <c r="C10" s="721"/>
      <c r="D10" s="721"/>
      <c r="E10" s="721"/>
      <c r="F10" s="721"/>
      <c r="G10" s="721"/>
      <c r="H10" s="721"/>
      <c r="I10" s="721"/>
      <c r="J10" s="358"/>
      <c r="K10" s="358"/>
      <c r="L10" s="358"/>
      <c r="M10" s="358"/>
      <c r="N10" s="358"/>
      <c r="O10" s="358"/>
      <c r="P10" s="358" t="s">
        <v>960</v>
      </c>
      <c r="Q10" s="358" t="s">
        <v>961</v>
      </c>
      <c r="R10" s="358" t="s">
        <v>962</v>
      </c>
      <c r="S10" s="358" t="s">
        <v>961</v>
      </c>
      <c r="T10" s="358" t="s">
        <v>962</v>
      </c>
      <c r="U10" s="358" t="s">
        <v>963</v>
      </c>
      <c r="V10" s="358" t="s">
        <v>961</v>
      </c>
      <c r="W10" s="358" t="s">
        <v>964</v>
      </c>
      <c r="X10" s="358"/>
      <c r="Y10" s="358"/>
      <c r="Z10" s="358"/>
      <c r="AA10" s="443"/>
      <c r="AB10" s="443"/>
      <c r="AC10" s="734"/>
      <c r="AD10" s="734"/>
    </row>
    <row r="11" spans="1:30" ht="20" customHeight="1" x14ac:dyDescent="0.35">
      <c r="A11" s="1"/>
      <c r="B11" s="333" t="s">
        <v>35</v>
      </c>
      <c r="C11" s="333" t="s">
        <v>706</v>
      </c>
      <c r="D11" s="333" t="s">
        <v>707</v>
      </c>
      <c r="E11" s="328" t="s">
        <v>32</v>
      </c>
      <c r="F11" s="329" t="s">
        <v>24</v>
      </c>
      <c r="G11" s="372">
        <v>20</v>
      </c>
      <c r="H11" s="376">
        <f>J11*G11</f>
        <v>527636</v>
      </c>
      <c r="I11" s="201"/>
      <c r="J11" s="444">
        <v>26381.8</v>
      </c>
      <c r="K11" s="358"/>
      <c r="L11" s="358" t="s">
        <v>922</v>
      </c>
      <c r="M11" s="360">
        <v>236</v>
      </c>
      <c r="N11" s="361">
        <v>4117437.8</v>
      </c>
      <c r="O11" s="358"/>
      <c r="P11" s="359" t="s">
        <v>931</v>
      </c>
      <c r="Q11" s="360">
        <v>236</v>
      </c>
      <c r="R11" s="361">
        <v>4117437.8</v>
      </c>
      <c r="S11" s="358">
        <v>590</v>
      </c>
      <c r="T11" s="362">
        <v>8639567</v>
      </c>
      <c r="U11" s="363">
        <v>1025</v>
      </c>
      <c r="V11" s="360">
        <f>Q11+S11</f>
        <v>826</v>
      </c>
      <c r="W11" s="445">
        <f>V11/U11</f>
        <v>0.80585365853658542</v>
      </c>
      <c r="X11" s="358"/>
      <c r="Y11" s="358"/>
      <c r="Z11" s="358"/>
      <c r="AA11" s="443"/>
      <c r="AB11" s="443"/>
      <c r="AC11" s="443">
        <v>1301332</v>
      </c>
      <c r="AD11" s="443">
        <f>AC11+19</f>
        <v>1301351</v>
      </c>
    </row>
    <row r="12" spans="1:30" s="4" customFormat="1" ht="20" customHeight="1" x14ac:dyDescent="0.35">
      <c r="A12" s="1"/>
      <c r="B12" s="333" t="s">
        <v>35</v>
      </c>
      <c r="C12" s="333" t="s">
        <v>708</v>
      </c>
      <c r="D12" s="333" t="s">
        <v>709</v>
      </c>
      <c r="E12" s="328" t="s">
        <v>32</v>
      </c>
      <c r="F12" s="329" t="s">
        <v>25</v>
      </c>
      <c r="G12" s="372">
        <v>18</v>
      </c>
      <c r="H12" s="376">
        <f t="shared" ref="H12:H96" si="0">J12*G12</f>
        <v>384278.39999999997</v>
      </c>
      <c r="I12" s="201"/>
      <c r="J12" s="444">
        <v>21348.799999999999</v>
      </c>
      <c r="K12" s="358"/>
      <c r="L12" s="358" t="s">
        <v>923</v>
      </c>
      <c r="M12" s="358">
        <v>250</v>
      </c>
      <c r="N12" s="361">
        <v>4263170</v>
      </c>
      <c r="O12" s="358"/>
      <c r="P12" s="359" t="s">
        <v>924</v>
      </c>
      <c r="Q12" s="358">
        <v>75</v>
      </c>
      <c r="R12" s="361">
        <v>1057685</v>
      </c>
      <c r="S12" s="358">
        <v>75</v>
      </c>
      <c r="T12" s="362">
        <v>1321810</v>
      </c>
      <c r="U12" s="363">
        <v>175</v>
      </c>
      <c r="V12" s="360">
        <f t="shared" ref="V12:V21" si="1">Q12+S12</f>
        <v>150</v>
      </c>
      <c r="W12" s="445">
        <f t="shared" ref="W12:W21" si="2">V12/U12</f>
        <v>0.8571428571428571</v>
      </c>
      <c r="X12" s="358"/>
      <c r="Y12" s="358"/>
      <c r="Z12" s="358"/>
      <c r="AA12" s="443"/>
      <c r="AB12" s="443"/>
      <c r="AC12" s="443">
        <f>AD11+1</f>
        <v>1301352</v>
      </c>
      <c r="AD12" s="443">
        <f>AD11+G12</f>
        <v>1301369</v>
      </c>
    </row>
    <row r="13" spans="1:30" s="4" customFormat="1" ht="20" customHeight="1" x14ac:dyDescent="0.35">
      <c r="A13" s="1"/>
      <c r="B13" s="333" t="s">
        <v>35</v>
      </c>
      <c r="C13" s="333" t="s">
        <v>710</v>
      </c>
      <c r="D13" s="333" t="s">
        <v>711</v>
      </c>
      <c r="E13" s="328" t="s">
        <v>32</v>
      </c>
      <c r="F13" s="297" t="s">
        <v>38</v>
      </c>
      <c r="G13" s="372">
        <v>15</v>
      </c>
      <c r="H13" s="376">
        <f t="shared" si="0"/>
        <v>216237</v>
      </c>
      <c r="I13" s="201"/>
      <c r="J13" s="444">
        <v>14415.8</v>
      </c>
      <c r="K13" s="358"/>
      <c r="L13" s="358" t="s">
        <v>924</v>
      </c>
      <c r="M13" s="358">
        <v>75</v>
      </c>
      <c r="N13" s="361">
        <v>1057685</v>
      </c>
      <c r="O13" s="358"/>
      <c r="P13" s="359" t="s">
        <v>33</v>
      </c>
      <c r="Q13" s="358">
        <v>250</v>
      </c>
      <c r="R13" s="361">
        <v>4263170</v>
      </c>
      <c r="S13" s="358">
        <v>574</v>
      </c>
      <c r="T13" s="362">
        <v>9360849.1999999993</v>
      </c>
      <c r="U13" s="363">
        <v>625</v>
      </c>
      <c r="V13" s="360">
        <f t="shared" si="1"/>
        <v>824</v>
      </c>
      <c r="W13" s="445">
        <f t="shared" si="2"/>
        <v>1.3184</v>
      </c>
      <c r="X13" s="358"/>
      <c r="Y13" s="358"/>
      <c r="Z13" s="358"/>
      <c r="AA13" s="443"/>
      <c r="AB13" s="443"/>
      <c r="AC13" s="443">
        <f t="shared" ref="AC13:AC76" si="3">AD12+1</f>
        <v>1301370</v>
      </c>
      <c r="AD13" s="443">
        <f t="shared" ref="AD13:AD76" si="4">AD12+G13</f>
        <v>1301384</v>
      </c>
    </row>
    <row r="14" spans="1:30" s="4" customFormat="1" ht="20" customHeight="1" x14ac:dyDescent="0.35">
      <c r="A14" s="1"/>
      <c r="B14" s="333" t="s">
        <v>35</v>
      </c>
      <c r="C14" s="333" t="s">
        <v>712</v>
      </c>
      <c r="D14" s="333" t="s">
        <v>713</v>
      </c>
      <c r="E14" s="328" t="s">
        <v>32</v>
      </c>
      <c r="F14" s="329" t="s">
        <v>26</v>
      </c>
      <c r="G14" s="372">
        <v>18</v>
      </c>
      <c r="H14" s="376">
        <f t="shared" si="0"/>
        <v>139514.4</v>
      </c>
      <c r="I14" s="201"/>
      <c r="J14" s="446">
        <v>7750.8</v>
      </c>
      <c r="K14" s="358"/>
      <c r="L14" s="358" t="s">
        <v>925</v>
      </c>
      <c r="M14" s="358">
        <v>125</v>
      </c>
      <c r="N14" s="361">
        <v>1527125</v>
      </c>
      <c r="O14" s="358"/>
      <c r="P14" s="359" t="s">
        <v>932</v>
      </c>
      <c r="Q14" s="358">
        <v>254</v>
      </c>
      <c r="R14" s="361">
        <v>3335079.2</v>
      </c>
      <c r="S14" s="358">
        <v>200</v>
      </c>
      <c r="T14" s="362">
        <v>2186910</v>
      </c>
      <c r="U14" s="363">
        <v>800</v>
      </c>
      <c r="V14" s="360">
        <f t="shared" si="1"/>
        <v>454</v>
      </c>
      <c r="W14" s="445">
        <f t="shared" si="2"/>
        <v>0.5675</v>
      </c>
      <c r="X14" s="358"/>
      <c r="Y14" s="358" t="s">
        <v>965</v>
      </c>
      <c r="Z14" s="358"/>
      <c r="AA14" s="443"/>
      <c r="AB14" s="443"/>
      <c r="AC14" s="443">
        <f t="shared" si="3"/>
        <v>1301385</v>
      </c>
      <c r="AD14" s="443">
        <f t="shared" si="4"/>
        <v>1301402</v>
      </c>
    </row>
    <row r="15" spans="1:30" s="4" customFormat="1" ht="20" customHeight="1" x14ac:dyDescent="0.35">
      <c r="A15" s="1"/>
      <c r="B15" s="333" t="s">
        <v>35</v>
      </c>
      <c r="C15" s="333" t="s">
        <v>714</v>
      </c>
      <c r="D15" s="333" t="s">
        <v>715</v>
      </c>
      <c r="E15" s="328" t="s">
        <v>32</v>
      </c>
      <c r="F15" s="372" t="s">
        <v>27</v>
      </c>
      <c r="G15" s="372">
        <v>20</v>
      </c>
      <c r="H15" s="376">
        <f t="shared" si="0"/>
        <v>230316</v>
      </c>
      <c r="I15" s="201"/>
      <c r="J15" s="444">
        <v>11515.8</v>
      </c>
      <c r="K15" s="358"/>
      <c r="L15" s="358" t="s">
        <v>926</v>
      </c>
      <c r="M15" s="358">
        <v>254</v>
      </c>
      <c r="N15" s="361">
        <v>3335079.2</v>
      </c>
      <c r="O15" s="358"/>
      <c r="P15" s="359" t="s">
        <v>933</v>
      </c>
      <c r="Q15" s="358">
        <v>125</v>
      </c>
      <c r="R15" s="361">
        <v>1527125</v>
      </c>
      <c r="S15" s="358">
        <v>50</v>
      </c>
      <c r="T15" s="362">
        <v>599790</v>
      </c>
      <c r="U15" s="363">
        <v>275</v>
      </c>
      <c r="V15" s="360">
        <f>Q15+S15+X15</f>
        <v>850</v>
      </c>
      <c r="W15" s="445">
        <f t="shared" si="2"/>
        <v>3.0909090909090908</v>
      </c>
      <c r="X15" s="447">
        <v>675</v>
      </c>
      <c r="Y15" s="358" t="s">
        <v>965</v>
      </c>
      <c r="Z15" s="358"/>
      <c r="AA15" s="443"/>
      <c r="AB15" s="443"/>
      <c r="AC15" s="443">
        <f t="shared" si="3"/>
        <v>1301403</v>
      </c>
      <c r="AD15" s="443">
        <f t="shared" si="4"/>
        <v>1301422</v>
      </c>
    </row>
    <row r="16" spans="1:30" s="4" customFormat="1" ht="20" customHeight="1" x14ac:dyDescent="0.35">
      <c r="A16" s="1"/>
      <c r="B16" s="333" t="s">
        <v>35</v>
      </c>
      <c r="C16" s="333" t="s">
        <v>716</v>
      </c>
      <c r="D16" s="333" t="s">
        <v>717</v>
      </c>
      <c r="E16" s="328" t="s">
        <v>32</v>
      </c>
      <c r="F16" s="372" t="s">
        <v>28</v>
      </c>
      <c r="G16" s="372">
        <v>20</v>
      </c>
      <c r="H16" s="376">
        <f t="shared" si="0"/>
        <v>237416</v>
      </c>
      <c r="I16" s="201"/>
      <c r="J16" s="444">
        <v>11870.8</v>
      </c>
      <c r="K16" s="358"/>
      <c r="L16" s="358" t="s">
        <v>927</v>
      </c>
      <c r="M16" s="358">
        <v>145</v>
      </c>
      <c r="N16" s="361">
        <v>2051906</v>
      </c>
      <c r="O16" s="358"/>
      <c r="P16" s="359" t="s">
        <v>927</v>
      </c>
      <c r="Q16" s="358">
        <v>145</v>
      </c>
      <c r="R16" s="361">
        <v>2051906</v>
      </c>
      <c r="S16" s="358">
        <v>855</v>
      </c>
      <c r="T16" s="362">
        <v>9302444</v>
      </c>
      <c r="U16" s="363">
        <v>1150</v>
      </c>
      <c r="V16" s="360">
        <f>Q16+S16+X16</f>
        <v>1095</v>
      </c>
      <c r="W16" s="445">
        <f t="shared" si="2"/>
        <v>0.95217391304347831</v>
      </c>
      <c r="X16" s="447">
        <v>95</v>
      </c>
      <c r="Y16" s="358" t="s">
        <v>965</v>
      </c>
      <c r="Z16" s="358"/>
      <c r="AA16" s="443"/>
      <c r="AB16" s="443"/>
      <c r="AC16" s="443">
        <f t="shared" si="3"/>
        <v>1301423</v>
      </c>
      <c r="AD16" s="443">
        <f t="shared" si="4"/>
        <v>1301442</v>
      </c>
    </row>
    <row r="17" spans="1:30" s="4" customFormat="1" ht="20" customHeight="1" x14ac:dyDescent="0.35">
      <c r="A17" s="1"/>
      <c r="B17" s="333" t="s">
        <v>35</v>
      </c>
      <c r="C17" s="333" t="s">
        <v>718</v>
      </c>
      <c r="D17" s="333" t="s">
        <v>719</v>
      </c>
      <c r="E17" s="328" t="s">
        <v>32</v>
      </c>
      <c r="F17" s="298" t="s">
        <v>29</v>
      </c>
      <c r="G17" s="372">
        <v>15</v>
      </c>
      <c r="H17" s="376">
        <f t="shared" si="0"/>
        <v>515727.00000000006</v>
      </c>
      <c r="I17" s="201"/>
      <c r="J17" s="444">
        <v>34381.800000000003</v>
      </c>
      <c r="K17" s="358"/>
      <c r="L17" s="358" t="s">
        <v>928</v>
      </c>
      <c r="M17" s="358">
        <v>325</v>
      </c>
      <c r="N17" s="361">
        <v>4495060</v>
      </c>
      <c r="O17" s="358"/>
      <c r="P17" s="359" t="s">
        <v>934</v>
      </c>
      <c r="Q17" s="358">
        <v>325</v>
      </c>
      <c r="R17" s="361">
        <v>4495060</v>
      </c>
      <c r="S17" s="358">
        <v>1770</v>
      </c>
      <c r="T17" s="362">
        <v>28433686</v>
      </c>
      <c r="U17" s="363">
        <v>2475</v>
      </c>
      <c r="V17" s="360">
        <f>Q17+S17+X17</f>
        <v>2188</v>
      </c>
      <c r="W17" s="445">
        <f t="shared" si="2"/>
        <v>0.88404040404040407</v>
      </c>
      <c r="X17" s="447">
        <v>93</v>
      </c>
      <c r="Y17" s="358" t="s">
        <v>965</v>
      </c>
      <c r="Z17" s="358"/>
      <c r="AA17" s="443"/>
      <c r="AB17" s="443"/>
      <c r="AC17" s="443">
        <f t="shared" si="3"/>
        <v>1301443</v>
      </c>
      <c r="AD17" s="443">
        <f t="shared" si="4"/>
        <v>1301457</v>
      </c>
    </row>
    <row r="18" spans="1:30" s="4" customFormat="1" ht="20" customHeight="1" x14ac:dyDescent="0.35">
      <c r="A18" s="1"/>
      <c r="B18" s="333" t="s">
        <v>35</v>
      </c>
      <c r="C18" s="333" t="s">
        <v>720</v>
      </c>
      <c r="D18" s="333" t="s">
        <v>721</v>
      </c>
      <c r="E18" s="328" t="s">
        <v>32</v>
      </c>
      <c r="F18" s="334" t="s">
        <v>404</v>
      </c>
      <c r="G18" s="372">
        <v>15</v>
      </c>
      <c r="H18" s="376">
        <f t="shared" si="0"/>
        <v>274512</v>
      </c>
      <c r="I18" s="201"/>
      <c r="J18" s="444">
        <v>18300.8</v>
      </c>
      <c r="K18" s="358"/>
      <c r="L18" s="358" t="s">
        <v>929</v>
      </c>
      <c r="M18" s="358">
        <v>300</v>
      </c>
      <c r="N18" s="361">
        <v>4608410</v>
      </c>
      <c r="O18" s="358"/>
      <c r="P18" s="359" t="s">
        <v>935</v>
      </c>
      <c r="Q18" s="358">
        <v>300</v>
      </c>
      <c r="R18" s="361">
        <v>4608410</v>
      </c>
      <c r="S18" s="358">
        <v>350</v>
      </c>
      <c r="T18" s="362">
        <v>5032385</v>
      </c>
      <c r="U18" s="363">
        <v>1400</v>
      </c>
      <c r="V18" s="360">
        <f t="shared" si="1"/>
        <v>650</v>
      </c>
      <c r="W18" s="445">
        <f t="shared" si="2"/>
        <v>0.4642857142857143</v>
      </c>
      <c r="X18" s="447"/>
      <c r="Y18" s="358"/>
      <c r="Z18" s="358"/>
      <c r="AA18" s="443"/>
      <c r="AB18" s="443"/>
      <c r="AC18" s="443">
        <f t="shared" si="3"/>
        <v>1301458</v>
      </c>
      <c r="AD18" s="443">
        <f t="shared" si="4"/>
        <v>1301472</v>
      </c>
    </row>
    <row r="19" spans="1:30" s="4" customFormat="1" ht="20" customHeight="1" x14ac:dyDescent="0.35">
      <c r="A19" s="1"/>
      <c r="B19" s="333" t="s">
        <v>35</v>
      </c>
      <c r="C19" s="333" t="s">
        <v>722</v>
      </c>
      <c r="D19" s="333" t="s">
        <v>723</v>
      </c>
      <c r="E19" s="328" t="s">
        <v>32</v>
      </c>
      <c r="F19" s="329" t="s">
        <v>30</v>
      </c>
      <c r="G19" s="372">
        <v>15</v>
      </c>
      <c r="H19" s="376">
        <f t="shared" si="0"/>
        <v>356337</v>
      </c>
      <c r="I19" s="201"/>
      <c r="J19" s="444">
        <v>23755.8</v>
      </c>
      <c r="K19" s="358"/>
      <c r="L19" s="448" t="s">
        <v>938</v>
      </c>
      <c r="M19" s="358">
        <v>100</v>
      </c>
      <c r="N19" s="362">
        <v>775080</v>
      </c>
      <c r="O19" s="358"/>
      <c r="P19" s="359" t="s">
        <v>936</v>
      </c>
      <c r="Q19" s="358"/>
      <c r="R19" s="362"/>
      <c r="S19" s="358">
        <v>200</v>
      </c>
      <c r="T19" s="362">
        <v>1550160</v>
      </c>
      <c r="U19" s="363">
        <v>75</v>
      </c>
      <c r="V19" s="360">
        <f>Q19+S19+X19</f>
        <v>650</v>
      </c>
      <c r="W19" s="445">
        <f t="shared" si="2"/>
        <v>8.6666666666666661</v>
      </c>
      <c r="X19" s="449">
        <v>450</v>
      </c>
      <c r="Y19" s="358"/>
      <c r="Z19" s="358"/>
      <c r="AA19" s="443"/>
      <c r="AB19" s="443"/>
      <c r="AC19" s="443">
        <f t="shared" si="3"/>
        <v>1301473</v>
      </c>
      <c r="AD19" s="443">
        <f t="shared" si="4"/>
        <v>1301487</v>
      </c>
    </row>
    <row r="20" spans="1:30" s="4" customFormat="1" ht="20" customHeight="1" x14ac:dyDescent="0.35">
      <c r="A20" s="1"/>
      <c r="B20" s="333" t="s">
        <v>35</v>
      </c>
      <c r="C20" s="333" t="s">
        <v>724</v>
      </c>
      <c r="D20" s="333" t="s">
        <v>725</v>
      </c>
      <c r="E20" s="328" t="s">
        <v>32</v>
      </c>
      <c r="F20" s="299" t="s">
        <v>31</v>
      </c>
      <c r="G20" s="372">
        <v>20</v>
      </c>
      <c r="H20" s="376">
        <f t="shared" si="0"/>
        <v>324816</v>
      </c>
      <c r="I20" s="201"/>
      <c r="J20" s="446">
        <v>16240.8</v>
      </c>
      <c r="K20" s="358"/>
      <c r="L20" s="358" t="s">
        <v>930</v>
      </c>
      <c r="M20" s="358">
        <v>248</v>
      </c>
      <c r="N20" s="361">
        <v>4490446.4000000004</v>
      </c>
      <c r="O20" s="358"/>
      <c r="P20" s="359" t="s">
        <v>48</v>
      </c>
      <c r="Q20" s="358">
        <v>248</v>
      </c>
      <c r="R20" s="361">
        <v>4490446.4000000004</v>
      </c>
      <c r="S20" s="358">
        <v>690</v>
      </c>
      <c r="T20" s="362">
        <v>11868572</v>
      </c>
      <c r="U20" s="363">
        <v>1084</v>
      </c>
      <c r="V20" s="360">
        <f t="shared" si="1"/>
        <v>938</v>
      </c>
      <c r="W20" s="445">
        <f t="shared" si="2"/>
        <v>0.86531365313653141</v>
      </c>
      <c r="X20" s="358"/>
      <c r="Y20" s="358"/>
      <c r="Z20" s="358"/>
      <c r="AA20" s="443"/>
      <c r="AB20" s="443"/>
      <c r="AC20" s="443">
        <f t="shared" si="3"/>
        <v>1301488</v>
      </c>
      <c r="AD20" s="443">
        <f t="shared" si="4"/>
        <v>1301507</v>
      </c>
    </row>
    <row r="21" spans="1:30" s="4" customFormat="1" ht="20" customHeight="1" x14ac:dyDescent="0.35">
      <c r="A21" s="1"/>
      <c r="B21" s="333" t="s">
        <v>35</v>
      </c>
      <c r="C21" s="333" t="s">
        <v>726</v>
      </c>
      <c r="D21" s="333" t="s">
        <v>727</v>
      </c>
      <c r="E21" s="328" t="s">
        <v>32</v>
      </c>
      <c r="F21" s="334" t="s">
        <v>408</v>
      </c>
      <c r="G21" s="372">
        <v>20</v>
      </c>
      <c r="H21" s="376">
        <f t="shared" si="0"/>
        <v>366316</v>
      </c>
      <c r="I21" s="201"/>
      <c r="J21" s="444">
        <v>18315.8</v>
      </c>
      <c r="K21" s="358"/>
      <c r="L21" s="358"/>
      <c r="M21" s="360">
        <f>SUM(M11:M20)</f>
        <v>2058</v>
      </c>
      <c r="N21" s="362">
        <f>SUM(N11:N20)</f>
        <v>30721399.399999999</v>
      </c>
      <c r="O21" s="358"/>
      <c r="P21" s="359" t="s">
        <v>937</v>
      </c>
      <c r="Q21" s="358">
        <v>100</v>
      </c>
      <c r="R21" s="362">
        <v>775080</v>
      </c>
      <c r="S21" s="358">
        <v>50</v>
      </c>
      <c r="T21" s="362">
        <v>387540</v>
      </c>
      <c r="U21" s="363">
        <v>100</v>
      </c>
      <c r="V21" s="360">
        <f t="shared" si="1"/>
        <v>150</v>
      </c>
      <c r="W21" s="445">
        <f t="shared" si="2"/>
        <v>1.5</v>
      </c>
      <c r="X21" s="358"/>
      <c r="Y21" s="358"/>
      <c r="Z21" s="358"/>
      <c r="AA21" s="443"/>
      <c r="AB21" s="443"/>
      <c r="AC21" s="443">
        <f t="shared" si="3"/>
        <v>1301508</v>
      </c>
      <c r="AD21" s="443">
        <f t="shared" si="4"/>
        <v>1301527</v>
      </c>
    </row>
    <row r="22" spans="1:30" s="4" customFormat="1" ht="20" customHeight="1" x14ac:dyDescent="0.35">
      <c r="A22" s="1"/>
      <c r="B22" s="333" t="s">
        <v>35</v>
      </c>
      <c r="C22" s="333" t="s">
        <v>728</v>
      </c>
      <c r="D22" s="333" t="s">
        <v>729</v>
      </c>
      <c r="E22" s="328" t="s">
        <v>32</v>
      </c>
      <c r="F22" s="329" t="s">
        <v>409</v>
      </c>
      <c r="G22" s="372">
        <v>20</v>
      </c>
      <c r="H22" s="376">
        <f t="shared" si="0"/>
        <v>374316</v>
      </c>
      <c r="I22" s="201"/>
      <c r="J22" s="444">
        <v>18715.8</v>
      </c>
      <c r="K22" s="358"/>
      <c r="L22" s="358"/>
      <c r="M22" s="358"/>
      <c r="N22" s="358"/>
      <c r="O22" s="358"/>
      <c r="P22" s="358"/>
      <c r="Q22" s="360">
        <f>SUM(Q11:Q21)</f>
        <v>2058</v>
      </c>
      <c r="R22" s="360">
        <f>SUM(R11:R21)</f>
        <v>30721399.399999999</v>
      </c>
      <c r="S22" s="360">
        <f>SUM(S11:S21)</f>
        <v>5404</v>
      </c>
      <c r="T22" s="362">
        <f>SUM(T11:T21)</f>
        <v>78683713.200000003</v>
      </c>
      <c r="U22" s="358"/>
      <c r="V22" s="358"/>
      <c r="W22" s="358"/>
      <c r="X22" s="358"/>
      <c r="Y22" s="358"/>
      <c r="Z22" s="358"/>
      <c r="AA22" s="443"/>
      <c r="AB22" s="443"/>
      <c r="AC22" s="443">
        <f t="shared" si="3"/>
        <v>1301528</v>
      </c>
      <c r="AD22" s="443">
        <f t="shared" si="4"/>
        <v>1301547</v>
      </c>
    </row>
    <row r="23" spans="1:30" s="4" customFormat="1" ht="20" customHeight="1" x14ac:dyDescent="0.35">
      <c r="A23" s="1"/>
      <c r="B23" s="333" t="s">
        <v>35</v>
      </c>
      <c r="C23" s="333" t="s">
        <v>730</v>
      </c>
      <c r="D23" s="333" t="s">
        <v>731</v>
      </c>
      <c r="E23" s="328" t="s">
        <v>32</v>
      </c>
      <c r="F23" s="300" t="s">
        <v>39</v>
      </c>
      <c r="G23" s="372">
        <v>20</v>
      </c>
      <c r="H23" s="376">
        <f t="shared" si="0"/>
        <v>170016</v>
      </c>
      <c r="I23" s="201"/>
      <c r="J23" s="446">
        <v>8500.7999999999993</v>
      </c>
      <c r="K23" s="358"/>
      <c r="L23" s="358"/>
      <c r="M23" s="358"/>
      <c r="N23" s="358"/>
      <c r="O23" s="358"/>
      <c r="P23" s="358"/>
      <c r="Q23" s="358"/>
      <c r="R23" s="358"/>
      <c r="S23" s="358"/>
      <c r="T23" s="358"/>
      <c r="U23" s="358"/>
      <c r="V23" s="358"/>
      <c r="W23" s="358"/>
      <c r="X23" s="358"/>
      <c r="Y23" s="358"/>
      <c r="Z23" s="358"/>
      <c r="AA23" s="443"/>
      <c r="AB23" s="443"/>
      <c r="AC23" s="443">
        <f t="shared" si="3"/>
        <v>1301548</v>
      </c>
      <c r="AD23" s="443">
        <f t="shared" si="4"/>
        <v>1301567</v>
      </c>
    </row>
    <row r="24" spans="1:30" s="4" customFormat="1" ht="20" customHeight="1" x14ac:dyDescent="0.35">
      <c r="A24" s="1"/>
      <c r="B24" s="333" t="s">
        <v>35</v>
      </c>
      <c r="C24" s="333" t="s">
        <v>732</v>
      </c>
      <c r="D24" s="333" t="s">
        <v>733</v>
      </c>
      <c r="E24" s="328" t="s">
        <v>33</v>
      </c>
      <c r="F24" s="329" t="s">
        <v>24</v>
      </c>
      <c r="G24" s="372">
        <v>20</v>
      </c>
      <c r="H24" s="376">
        <f t="shared" si="0"/>
        <v>527636</v>
      </c>
      <c r="I24" s="201"/>
      <c r="J24" s="444">
        <v>26381.8</v>
      </c>
      <c r="K24" s="358"/>
      <c r="L24" s="358"/>
      <c r="M24" s="358"/>
      <c r="N24" s="358"/>
      <c r="O24" s="358"/>
      <c r="P24" s="358"/>
      <c r="Q24" s="358"/>
      <c r="R24" s="358"/>
      <c r="S24" s="358"/>
      <c r="T24" s="358"/>
      <c r="U24" s="358"/>
      <c r="V24" s="358"/>
      <c r="W24" s="358"/>
      <c r="X24" s="358"/>
      <c r="Y24" s="358"/>
      <c r="Z24" s="358"/>
      <c r="AA24" s="443"/>
      <c r="AB24" s="443"/>
      <c r="AC24" s="443">
        <f t="shared" si="3"/>
        <v>1301568</v>
      </c>
      <c r="AD24" s="443">
        <f t="shared" si="4"/>
        <v>1301587</v>
      </c>
    </row>
    <row r="25" spans="1:30" s="4" customFormat="1" ht="20" customHeight="1" x14ac:dyDescent="0.35">
      <c r="A25" s="1"/>
      <c r="B25" s="333" t="s">
        <v>35</v>
      </c>
      <c r="C25" s="333" t="s">
        <v>734</v>
      </c>
      <c r="D25" s="333" t="s">
        <v>735</v>
      </c>
      <c r="E25" s="328" t="s">
        <v>33</v>
      </c>
      <c r="F25" s="329" t="s">
        <v>25</v>
      </c>
      <c r="G25" s="372">
        <v>23</v>
      </c>
      <c r="H25" s="376">
        <f t="shared" si="0"/>
        <v>491022.39999999997</v>
      </c>
      <c r="I25" s="201"/>
      <c r="J25" s="444">
        <v>21348.799999999999</v>
      </c>
      <c r="K25" s="358"/>
      <c r="L25" s="358"/>
      <c r="M25" s="358"/>
      <c r="N25" s="358"/>
      <c r="O25" s="358"/>
      <c r="P25" s="358"/>
      <c r="Q25" s="358"/>
      <c r="R25" s="358"/>
      <c r="S25" s="358"/>
      <c r="T25" s="358"/>
      <c r="U25" s="358"/>
      <c r="V25" s="358"/>
      <c r="W25" s="358"/>
      <c r="X25" s="358"/>
      <c r="Y25" s="358"/>
      <c r="Z25" s="358"/>
      <c r="AA25" s="443"/>
      <c r="AB25" s="443"/>
      <c r="AC25" s="443">
        <f t="shared" si="3"/>
        <v>1301588</v>
      </c>
      <c r="AD25" s="443">
        <f t="shared" si="4"/>
        <v>1301610</v>
      </c>
    </row>
    <row r="26" spans="1:30" s="4" customFormat="1" ht="20" customHeight="1" x14ac:dyDescent="0.35">
      <c r="A26" s="1"/>
      <c r="B26" s="333" t="s">
        <v>35</v>
      </c>
      <c r="C26" s="333" t="s">
        <v>736</v>
      </c>
      <c r="D26" s="333" t="s">
        <v>737</v>
      </c>
      <c r="E26" s="328" t="s">
        <v>33</v>
      </c>
      <c r="F26" s="300" t="s">
        <v>39</v>
      </c>
      <c r="G26" s="372">
        <v>25</v>
      </c>
      <c r="H26" s="376">
        <f t="shared" si="0"/>
        <v>212519.99999999997</v>
      </c>
      <c r="I26" s="201"/>
      <c r="J26" s="446">
        <v>8500.7999999999993</v>
      </c>
      <c r="K26" s="358"/>
      <c r="L26" s="358"/>
      <c r="M26" s="358"/>
      <c r="N26" s="358"/>
      <c r="O26" s="358"/>
      <c r="P26" s="358"/>
      <c r="Q26" s="358"/>
      <c r="R26" s="358"/>
      <c r="S26" s="358"/>
      <c r="T26" s="358"/>
      <c r="U26" s="358"/>
      <c r="V26" s="358"/>
      <c r="W26" s="358"/>
      <c r="X26" s="358"/>
      <c r="Y26" s="358"/>
      <c r="Z26" s="358"/>
      <c r="AA26" s="443"/>
      <c r="AB26" s="443"/>
      <c r="AC26" s="443">
        <f t="shared" si="3"/>
        <v>1301611</v>
      </c>
      <c r="AD26" s="443">
        <f t="shared" si="4"/>
        <v>1301635</v>
      </c>
    </row>
    <row r="27" spans="1:30" s="4" customFormat="1" ht="20" customHeight="1" x14ac:dyDescent="0.35">
      <c r="A27" s="1"/>
      <c r="B27" s="333" t="s">
        <v>35</v>
      </c>
      <c r="C27" s="333" t="s">
        <v>738</v>
      </c>
      <c r="D27" s="333" t="s">
        <v>739</v>
      </c>
      <c r="E27" s="328" t="s">
        <v>33</v>
      </c>
      <c r="F27" s="329" t="s">
        <v>26</v>
      </c>
      <c r="G27" s="372">
        <v>25</v>
      </c>
      <c r="H27" s="376">
        <f t="shared" si="0"/>
        <v>193770</v>
      </c>
      <c r="I27" s="201"/>
      <c r="J27" s="446">
        <v>7750.8</v>
      </c>
      <c r="K27" s="358"/>
      <c r="L27" s="358"/>
      <c r="M27" s="358"/>
      <c r="N27" s="358"/>
      <c r="O27" s="358"/>
      <c r="P27" s="358"/>
      <c r="Q27" s="358"/>
      <c r="R27" s="358"/>
      <c r="S27" s="358"/>
      <c r="T27" s="358"/>
      <c r="U27" s="358"/>
      <c r="V27" s="358"/>
      <c r="W27" s="358"/>
      <c r="X27" s="358"/>
      <c r="Y27" s="358"/>
      <c r="Z27" s="358"/>
      <c r="AA27" s="443"/>
      <c r="AB27" s="443"/>
      <c r="AC27" s="443">
        <f t="shared" si="3"/>
        <v>1301636</v>
      </c>
      <c r="AD27" s="443">
        <f t="shared" si="4"/>
        <v>1301660</v>
      </c>
    </row>
    <row r="28" spans="1:30" s="4" customFormat="1" ht="20" customHeight="1" x14ac:dyDescent="0.35">
      <c r="A28" s="1"/>
      <c r="B28" s="333" t="s">
        <v>35</v>
      </c>
      <c r="C28" s="333" t="s">
        <v>740</v>
      </c>
      <c r="D28" s="333" t="s">
        <v>741</v>
      </c>
      <c r="E28" s="328" t="s">
        <v>33</v>
      </c>
      <c r="F28" s="299" t="s">
        <v>31</v>
      </c>
      <c r="G28" s="372">
        <v>25</v>
      </c>
      <c r="H28" s="376">
        <f t="shared" si="0"/>
        <v>406020</v>
      </c>
      <c r="I28" s="201"/>
      <c r="J28" s="446">
        <v>16240.8</v>
      </c>
      <c r="K28" s="358"/>
      <c r="L28" s="358"/>
      <c r="M28" s="358"/>
      <c r="N28" s="358"/>
      <c r="O28" s="358"/>
      <c r="P28" s="358"/>
      <c r="Q28" s="358"/>
      <c r="R28" s="358"/>
      <c r="S28" s="358"/>
      <c r="T28" s="358"/>
      <c r="U28" s="358"/>
      <c r="V28" s="358"/>
      <c r="W28" s="358"/>
      <c r="X28" s="358"/>
      <c r="Y28" s="358"/>
      <c r="Z28" s="358"/>
      <c r="AA28" s="443"/>
      <c r="AB28" s="443"/>
      <c r="AC28" s="443">
        <f t="shared" si="3"/>
        <v>1301661</v>
      </c>
      <c r="AD28" s="443">
        <f t="shared" si="4"/>
        <v>1301685</v>
      </c>
    </row>
    <row r="29" spans="1:30" s="4" customFormat="1" ht="20" customHeight="1" x14ac:dyDescent="0.35">
      <c r="A29" s="1"/>
      <c r="B29" s="333" t="s">
        <v>35</v>
      </c>
      <c r="C29" s="333" t="s">
        <v>742</v>
      </c>
      <c r="D29" s="333" t="s">
        <v>743</v>
      </c>
      <c r="E29" s="328" t="s">
        <v>33</v>
      </c>
      <c r="F29" s="299" t="s">
        <v>31</v>
      </c>
      <c r="G29" s="372">
        <v>25</v>
      </c>
      <c r="H29" s="376">
        <f t="shared" si="0"/>
        <v>406020</v>
      </c>
      <c r="I29" s="201"/>
      <c r="J29" s="446">
        <v>16240.8</v>
      </c>
      <c r="K29" s="358"/>
      <c r="L29" s="358"/>
      <c r="M29" s="358"/>
      <c r="N29" s="358"/>
      <c r="O29" s="358"/>
      <c r="P29" s="358"/>
      <c r="Q29" s="358"/>
      <c r="R29" s="358"/>
      <c r="S29" s="358"/>
      <c r="T29" s="358"/>
      <c r="U29" s="358"/>
      <c r="V29" s="358"/>
      <c r="W29" s="358"/>
      <c r="X29" s="358"/>
      <c r="Y29" s="358"/>
      <c r="Z29" s="358"/>
      <c r="AA29" s="443"/>
      <c r="AB29" s="443"/>
      <c r="AC29" s="443">
        <f t="shared" si="3"/>
        <v>1301686</v>
      </c>
      <c r="AD29" s="443">
        <f t="shared" si="4"/>
        <v>1301710</v>
      </c>
    </row>
    <row r="30" spans="1:30" s="4" customFormat="1" ht="20" customHeight="1" x14ac:dyDescent="0.35">
      <c r="A30" s="1"/>
      <c r="B30" s="333" t="s">
        <v>35</v>
      </c>
      <c r="C30" s="333" t="s">
        <v>744</v>
      </c>
      <c r="D30" s="333" t="s">
        <v>745</v>
      </c>
      <c r="E30" s="328" t="s">
        <v>33</v>
      </c>
      <c r="F30" s="334" t="s">
        <v>408</v>
      </c>
      <c r="G30" s="372">
        <v>20</v>
      </c>
      <c r="H30" s="376">
        <f t="shared" si="0"/>
        <v>366316</v>
      </c>
      <c r="I30" s="201"/>
      <c r="J30" s="444">
        <v>18315.8</v>
      </c>
      <c r="K30" s="358"/>
      <c r="L30" s="358"/>
      <c r="M30" s="358"/>
      <c r="N30" s="358"/>
      <c r="O30" s="358"/>
      <c r="P30" s="358"/>
      <c r="Q30" s="358"/>
      <c r="R30" s="358"/>
      <c r="S30" s="358"/>
      <c r="T30" s="358"/>
      <c r="U30" s="358"/>
      <c r="V30" s="358"/>
      <c r="W30" s="358"/>
      <c r="X30" s="358"/>
      <c r="Y30" s="358"/>
      <c r="Z30" s="358"/>
      <c r="AA30" s="443"/>
      <c r="AB30" s="443"/>
      <c r="AC30" s="443">
        <f t="shared" si="3"/>
        <v>1301711</v>
      </c>
      <c r="AD30" s="443">
        <f t="shared" si="4"/>
        <v>1301730</v>
      </c>
    </row>
    <row r="31" spans="1:30" s="4" customFormat="1" ht="20" customHeight="1" x14ac:dyDescent="0.35">
      <c r="A31" s="1"/>
      <c r="B31" s="333" t="s">
        <v>35</v>
      </c>
      <c r="C31" s="333" t="s">
        <v>746</v>
      </c>
      <c r="D31" s="333" t="s">
        <v>747</v>
      </c>
      <c r="E31" s="328" t="s">
        <v>33</v>
      </c>
      <c r="F31" s="334" t="s">
        <v>408</v>
      </c>
      <c r="G31" s="372">
        <v>20</v>
      </c>
      <c r="H31" s="376">
        <f t="shared" si="0"/>
        <v>366316</v>
      </c>
      <c r="I31" s="201"/>
      <c r="J31" s="444">
        <v>18315.8</v>
      </c>
      <c r="K31" s="358"/>
      <c r="L31" s="358"/>
      <c r="M31" s="358"/>
      <c r="N31" s="358"/>
      <c r="O31" s="358"/>
      <c r="P31" s="358"/>
      <c r="Q31" s="358"/>
      <c r="R31" s="358"/>
      <c r="S31" s="358"/>
      <c r="T31" s="358"/>
      <c r="U31" s="358"/>
      <c r="V31" s="358"/>
      <c r="W31" s="358"/>
      <c r="X31" s="358"/>
      <c r="Y31" s="358"/>
      <c r="Z31" s="358"/>
      <c r="AA31" s="443"/>
      <c r="AB31" s="443"/>
      <c r="AC31" s="443">
        <f t="shared" si="3"/>
        <v>1301731</v>
      </c>
      <c r="AD31" s="443">
        <f t="shared" si="4"/>
        <v>1301750</v>
      </c>
    </row>
    <row r="32" spans="1:30" s="4" customFormat="1" ht="20" customHeight="1" x14ac:dyDescent="0.35">
      <c r="A32" s="1"/>
      <c r="B32" s="333" t="s">
        <v>35</v>
      </c>
      <c r="C32" s="333" t="s">
        <v>748</v>
      </c>
      <c r="D32" s="333" t="s">
        <v>749</v>
      </c>
      <c r="E32" s="328" t="s">
        <v>33</v>
      </c>
      <c r="F32" s="329" t="s">
        <v>409</v>
      </c>
      <c r="G32" s="372">
        <v>20</v>
      </c>
      <c r="H32" s="376">
        <f t="shared" si="0"/>
        <v>374316</v>
      </c>
      <c r="I32" s="201"/>
      <c r="J32" s="444">
        <v>18715.8</v>
      </c>
      <c r="K32" s="358"/>
      <c r="L32" s="358"/>
      <c r="M32" s="358"/>
      <c r="N32" s="358"/>
      <c r="O32" s="358"/>
      <c r="P32" s="358"/>
      <c r="Q32" s="358"/>
      <c r="R32" s="358"/>
      <c r="S32" s="358"/>
      <c r="T32" s="358"/>
      <c r="U32" s="358"/>
      <c r="V32" s="358"/>
      <c r="W32" s="358"/>
      <c r="X32" s="358"/>
      <c r="Y32" s="358"/>
      <c r="Z32" s="358"/>
      <c r="AA32" s="443"/>
      <c r="AB32" s="443"/>
      <c r="AC32" s="443">
        <f t="shared" si="3"/>
        <v>1301751</v>
      </c>
      <c r="AD32" s="443">
        <f t="shared" si="4"/>
        <v>1301770</v>
      </c>
    </row>
    <row r="33" spans="1:30" s="4" customFormat="1" ht="20" customHeight="1" x14ac:dyDescent="0.35">
      <c r="A33" s="1"/>
      <c r="B33" s="333" t="s">
        <v>35</v>
      </c>
      <c r="C33" s="333" t="s">
        <v>750</v>
      </c>
      <c r="D33" s="333" t="s">
        <v>751</v>
      </c>
      <c r="E33" s="328" t="s">
        <v>33</v>
      </c>
      <c r="F33" s="329" t="s">
        <v>409</v>
      </c>
      <c r="G33" s="372">
        <v>20</v>
      </c>
      <c r="H33" s="376">
        <f t="shared" si="0"/>
        <v>374316</v>
      </c>
      <c r="I33" s="201"/>
      <c r="J33" s="444">
        <v>18715.8</v>
      </c>
      <c r="K33" s="358"/>
      <c r="L33" s="358"/>
      <c r="M33" s="358"/>
      <c r="N33" s="358"/>
      <c r="O33" s="358"/>
      <c r="P33" s="358"/>
      <c r="Q33" s="358"/>
      <c r="R33" s="358"/>
      <c r="S33" s="358"/>
      <c r="T33" s="358"/>
      <c r="U33" s="358"/>
      <c r="V33" s="358"/>
      <c r="W33" s="358"/>
      <c r="X33" s="358"/>
      <c r="Y33" s="358"/>
      <c r="Z33" s="358"/>
      <c r="AA33" s="443"/>
      <c r="AB33" s="443"/>
      <c r="AC33" s="443">
        <f t="shared" si="3"/>
        <v>1301771</v>
      </c>
      <c r="AD33" s="443">
        <f t="shared" si="4"/>
        <v>1301790</v>
      </c>
    </row>
    <row r="34" spans="1:30" s="4" customFormat="1" ht="20" customHeight="1" x14ac:dyDescent="0.35">
      <c r="A34" s="1"/>
      <c r="B34" s="333" t="s">
        <v>35</v>
      </c>
      <c r="C34" s="333" t="s">
        <v>752</v>
      </c>
      <c r="D34" s="333" t="s">
        <v>753</v>
      </c>
      <c r="E34" s="328" t="s">
        <v>33</v>
      </c>
      <c r="F34" s="336" t="s">
        <v>231</v>
      </c>
      <c r="G34" s="372">
        <v>25</v>
      </c>
      <c r="H34" s="376">
        <f t="shared" si="0"/>
        <v>502220</v>
      </c>
      <c r="I34" s="201"/>
      <c r="J34" s="446">
        <v>20088.8</v>
      </c>
      <c r="K34" s="358"/>
      <c r="L34" s="358"/>
      <c r="M34" s="358"/>
      <c r="N34" s="358"/>
      <c r="O34" s="358"/>
      <c r="P34" s="358"/>
      <c r="Q34" s="358"/>
      <c r="R34" s="358"/>
      <c r="S34" s="358"/>
      <c r="T34" s="358"/>
      <c r="U34" s="358"/>
      <c r="V34" s="358"/>
      <c r="W34" s="358"/>
      <c r="X34" s="358"/>
      <c r="Y34" s="358"/>
      <c r="Z34" s="358"/>
      <c r="AA34" s="443"/>
      <c r="AB34" s="443"/>
      <c r="AC34" s="443">
        <f t="shared" si="3"/>
        <v>1301791</v>
      </c>
      <c r="AD34" s="443">
        <f t="shared" si="4"/>
        <v>1301815</v>
      </c>
    </row>
    <row r="35" spans="1:30" s="4" customFormat="1" ht="20" customHeight="1" x14ac:dyDescent="0.35">
      <c r="A35" s="1"/>
      <c r="B35" s="333" t="s">
        <v>35</v>
      </c>
      <c r="C35" s="333" t="s">
        <v>754</v>
      </c>
      <c r="D35" s="333" t="s">
        <v>755</v>
      </c>
      <c r="E35" s="328" t="s">
        <v>34</v>
      </c>
      <c r="F35" s="299" t="s">
        <v>31</v>
      </c>
      <c r="G35" s="377">
        <v>25</v>
      </c>
      <c r="H35" s="376">
        <f t="shared" si="0"/>
        <v>406020</v>
      </c>
      <c r="I35" s="201"/>
      <c r="J35" s="446">
        <v>16240.8</v>
      </c>
      <c r="K35" s="358"/>
      <c r="L35" s="358"/>
      <c r="M35" s="358"/>
      <c r="N35" s="358"/>
      <c r="O35" s="358"/>
      <c r="P35" s="358"/>
      <c r="Q35" s="358"/>
      <c r="R35" s="358"/>
      <c r="S35" s="358"/>
      <c r="T35" s="358"/>
      <c r="U35" s="358"/>
      <c r="V35" s="358"/>
      <c r="W35" s="358"/>
      <c r="X35" s="358"/>
      <c r="Y35" s="358"/>
      <c r="Z35" s="358"/>
      <c r="AA35" s="443"/>
      <c r="AB35" s="443"/>
      <c r="AC35" s="443">
        <f t="shared" si="3"/>
        <v>1301816</v>
      </c>
      <c r="AD35" s="443">
        <f t="shared" si="4"/>
        <v>1301840</v>
      </c>
    </row>
    <row r="36" spans="1:30" s="4" customFormat="1" ht="20" customHeight="1" x14ac:dyDescent="0.35">
      <c r="A36" s="1"/>
      <c r="B36" s="333" t="s">
        <v>35</v>
      </c>
      <c r="C36" s="333" t="s">
        <v>756</v>
      </c>
      <c r="D36" s="333" t="s">
        <v>757</v>
      </c>
      <c r="E36" s="328" t="s">
        <v>34</v>
      </c>
      <c r="F36" s="329" t="s">
        <v>26</v>
      </c>
      <c r="G36" s="377">
        <v>25</v>
      </c>
      <c r="H36" s="376">
        <f t="shared" si="0"/>
        <v>193770</v>
      </c>
      <c r="I36" s="201"/>
      <c r="J36" s="446">
        <v>7750.8</v>
      </c>
      <c r="K36" s="358"/>
      <c r="L36" s="358"/>
      <c r="M36" s="358"/>
      <c r="N36" s="358"/>
      <c r="O36" s="358"/>
      <c r="P36" s="358"/>
      <c r="Q36" s="358"/>
      <c r="R36" s="358"/>
      <c r="S36" s="358"/>
      <c r="T36" s="358"/>
      <c r="U36" s="358"/>
      <c r="V36" s="358"/>
      <c r="W36" s="358"/>
      <c r="X36" s="358"/>
      <c r="Y36" s="358"/>
      <c r="Z36" s="358"/>
      <c r="AA36" s="443"/>
      <c r="AB36" s="443"/>
      <c r="AC36" s="443">
        <f t="shared" si="3"/>
        <v>1301841</v>
      </c>
      <c r="AD36" s="443">
        <f t="shared" si="4"/>
        <v>1301865</v>
      </c>
    </row>
    <row r="37" spans="1:30" s="4" customFormat="1" ht="20" customHeight="1" x14ac:dyDescent="0.35">
      <c r="A37" s="1"/>
      <c r="B37" s="333" t="s">
        <v>35</v>
      </c>
      <c r="C37" s="333" t="s">
        <v>758</v>
      </c>
      <c r="D37" s="333" t="s">
        <v>759</v>
      </c>
      <c r="E37" s="328" t="s">
        <v>34</v>
      </c>
      <c r="F37" s="334" t="s">
        <v>408</v>
      </c>
      <c r="G37" s="377">
        <v>25</v>
      </c>
      <c r="H37" s="376">
        <f t="shared" si="0"/>
        <v>457895</v>
      </c>
      <c r="I37" s="201"/>
      <c r="J37" s="444">
        <v>18315.8</v>
      </c>
      <c r="K37" s="358"/>
      <c r="L37" s="358"/>
      <c r="M37" s="358"/>
      <c r="N37" s="358"/>
      <c r="O37" s="358"/>
      <c r="P37" s="358"/>
      <c r="Q37" s="358"/>
      <c r="R37" s="358"/>
      <c r="S37" s="358"/>
      <c r="T37" s="358"/>
      <c r="U37" s="358"/>
      <c r="V37" s="358"/>
      <c r="W37" s="358"/>
      <c r="X37" s="358"/>
      <c r="Y37" s="358"/>
      <c r="Z37" s="358"/>
      <c r="AA37" s="443"/>
      <c r="AB37" s="443"/>
      <c r="AC37" s="443">
        <f t="shared" si="3"/>
        <v>1301866</v>
      </c>
      <c r="AD37" s="443">
        <f t="shared" si="4"/>
        <v>1301890</v>
      </c>
    </row>
    <row r="38" spans="1:30" s="5" customFormat="1" ht="20" customHeight="1" x14ac:dyDescent="0.35">
      <c r="A38" s="1"/>
      <c r="B38" s="333" t="s">
        <v>543</v>
      </c>
      <c r="C38" s="333" t="s">
        <v>760</v>
      </c>
      <c r="D38" s="333" t="s">
        <v>761</v>
      </c>
      <c r="E38" s="301" t="s">
        <v>547</v>
      </c>
      <c r="F38" s="299" t="s">
        <v>540</v>
      </c>
      <c r="G38" s="328">
        <v>25</v>
      </c>
      <c r="H38" s="376">
        <f>J38*G38</f>
        <v>365670</v>
      </c>
      <c r="I38" s="201"/>
      <c r="J38" s="446">
        <v>14626.8</v>
      </c>
      <c r="K38" s="358"/>
      <c r="L38" s="358"/>
      <c r="M38" s="358"/>
      <c r="N38" s="358"/>
      <c r="O38" s="358"/>
      <c r="P38" s="358"/>
      <c r="Q38" s="358"/>
      <c r="R38" s="358"/>
      <c r="S38" s="358"/>
      <c r="T38" s="358"/>
      <c r="U38" s="358"/>
      <c r="V38" s="358"/>
      <c r="W38" s="358"/>
      <c r="X38" s="358"/>
      <c r="Y38" s="358"/>
      <c r="Z38" s="358"/>
      <c r="AA38" s="443"/>
      <c r="AB38" s="443"/>
      <c r="AC38" s="443">
        <f t="shared" si="3"/>
        <v>1301891</v>
      </c>
      <c r="AD38" s="443">
        <f t="shared" si="4"/>
        <v>1301915</v>
      </c>
    </row>
    <row r="39" spans="1:30" s="5" customFormat="1" ht="20" customHeight="1" x14ac:dyDescent="0.35">
      <c r="A39" s="1"/>
      <c r="B39" s="333" t="s">
        <v>543</v>
      </c>
      <c r="C39" s="333" t="s">
        <v>762</v>
      </c>
      <c r="D39" s="333" t="s">
        <v>763</v>
      </c>
      <c r="E39" s="301" t="s">
        <v>547</v>
      </c>
      <c r="F39" s="299" t="s">
        <v>31</v>
      </c>
      <c r="G39" s="328">
        <v>25</v>
      </c>
      <c r="H39" s="376">
        <f t="shared" si="0"/>
        <v>406020</v>
      </c>
      <c r="I39" s="201"/>
      <c r="J39" s="446">
        <v>16240.8</v>
      </c>
      <c r="K39" s="358"/>
      <c r="L39" s="358"/>
      <c r="M39" s="358"/>
      <c r="N39" s="358"/>
      <c r="O39" s="358"/>
      <c r="P39" s="358"/>
      <c r="Q39" s="358"/>
      <c r="R39" s="358"/>
      <c r="S39" s="358"/>
      <c r="T39" s="358"/>
      <c r="U39" s="358"/>
      <c r="V39" s="358"/>
      <c r="W39" s="358"/>
      <c r="X39" s="358"/>
      <c r="Y39" s="358"/>
      <c r="Z39" s="358"/>
      <c r="AA39" s="443"/>
      <c r="AB39" s="443"/>
      <c r="AC39" s="443">
        <f t="shared" si="3"/>
        <v>1301916</v>
      </c>
      <c r="AD39" s="443">
        <f t="shared" si="4"/>
        <v>1301940</v>
      </c>
    </row>
    <row r="40" spans="1:30" s="5" customFormat="1" ht="20" customHeight="1" x14ac:dyDescent="0.35">
      <c r="A40" s="1"/>
      <c r="B40" s="333" t="s">
        <v>543</v>
      </c>
      <c r="C40" s="333" t="s">
        <v>764</v>
      </c>
      <c r="D40" s="333" t="s">
        <v>765</v>
      </c>
      <c r="E40" s="301" t="s">
        <v>547</v>
      </c>
      <c r="F40" s="329" t="s">
        <v>26</v>
      </c>
      <c r="G40" s="328">
        <v>25</v>
      </c>
      <c r="H40" s="376">
        <f t="shared" si="0"/>
        <v>193770</v>
      </c>
      <c r="I40" s="201"/>
      <c r="J40" s="446">
        <v>7750.8</v>
      </c>
      <c r="K40" s="358"/>
      <c r="L40" s="358"/>
      <c r="M40" s="358"/>
      <c r="N40" s="358"/>
      <c r="O40" s="358"/>
      <c r="P40" s="358"/>
      <c r="Q40" s="358"/>
      <c r="R40" s="358"/>
      <c r="S40" s="358"/>
      <c r="T40" s="358"/>
      <c r="U40" s="358"/>
      <c r="V40" s="358"/>
      <c r="W40" s="358"/>
      <c r="X40" s="358"/>
      <c r="Y40" s="358"/>
      <c r="Z40" s="358"/>
      <c r="AA40" s="443"/>
      <c r="AB40" s="443"/>
      <c r="AC40" s="443">
        <f t="shared" si="3"/>
        <v>1301941</v>
      </c>
      <c r="AD40" s="443">
        <f t="shared" si="4"/>
        <v>1301965</v>
      </c>
    </row>
    <row r="41" spans="1:30" s="5" customFormat="1" ht="20" customHeight="1" x14ac:dyDescent="0.35">
      <c r="A41" s="1"/>
      <c r="B41" s="333" t="s">
        <v>543</v>
      </c>
      <c r="C41" s="333" t="s">
        <v>766</v>
      </c>
      <c r="D41" s="333" t="s">
        <v>767</v>
      </c>
      <c r="E41" s="301" t="s">
        <v>547</v>
      </c>
      <c r="F41" s="329" t="s">
        <v>26</v>
      </c>
      <c r="G41" s="328">
        <v>25</v>
      </c>
      <c r="H41" s="376">
        <f t="shared" si="0"/>
        <v>193770</v>
      </c>
      <c r="I41" s="201"/>
      <c r="J41" s="446">
        <v>7750.8</v>
      </c>
      <c r="K41" s="358"/>
      <c r="L41" s="358"/>
      <c r="M41" s="358"/>
      <c r="N41" s="358"/>
      <c r="O41" s="358"/>
      <c r="P41" s="358"/>
      <c r="Q41" s="358"/>
      <c r="R41" s="358"/>
      <c r="S41" s="358"/>
      <c r="T41" s="358"/>
      <c r="U41" s="358"/>
      <c r="V41" s="358"/>
      <c r="W41" s="358"/>
      <c r="X41" s="358"/>
      <c r="Y41" s="358"/>
      <c r="Z41" s="358"/>
      <c r="AA41" s="443"/>
      <c r="AB41" s="443"/>
      <c r="AC41" s="443">
        <f t="shared" si="3"/>
        <v>1301966</v>
      </c>
      <c r="AD41" s="443">
        <f t="shared" si="4"/>
        <v>1301990</v>
      </c>
    </row>
    <row r="42" spans="1:30" s="5" customFormat="1" ht="20" customHeight="1" x14ac:dyDescent="0.35">
      <c r="A42" s="1"/>
      <c r="B42" s="333" t="s">
        <v>543</v>
      </c>
      <c r="C42" s="333" t="s">
        <v>768</v>
      </c>
      <c r="D42" s="333" t="s">
        <v>769</v>
      </c>
      <c r="E42" s="301" t="s">
        <v>547</v>
      </c>
      <c r="F42" s="299" t="s">
        <v>147</v>
      </c>
      <c r="G42" s="328">
        <v>25</v>
      </c>
      <c r="H42" s="376">
        <f t="shared" si="0"/>
        <v>367895</v>
      </c>
      <c r="I42" s="201"/>
      <c r="J42" s="446">
        <v>14715.8</v>
      </c>
      <c r="K42" s="358"/>
      <c r="L42" s="358"/>
      <c r="M42" s="358"/>
      <c r="N42" s="358"/>
      <c r="O42" s="358"/>
      <c r="P42" s="358"/>
      <c r="Q42" s="358"/>
      <c r="R42" s="358"/>
      <c r="S42" s="358"/>
      <c r="T42" s="358"/>
      <c r="U42" s="358"/>
      <c r="V42" s="358"/>
      <c r="W42" s="358"/>
      <c r="X42" s="358"/>
      <c r="Y42" s="358"/>
      <c r="Z42" s="358"/>
      <c r="AA42" s="443"/>
      <c r="AB42" s="443"/>
      <c r="AC42" s="443">
        <f t="shared" si="3"/>
        <v>1301991</v>
      </c>
      <c r="AD42" s="443">
        <f t="shared" si="4"/>
        <v>1302015</v>
      </c>
    </row>
    <row r="43" spans="1:30" s="185" customFormat="1" ht="20" customHeight="1" x14ac:dyDescent="0.35">
      <c r="A43" s="1"/>
      <c r="B43" s="333" t="s">
        <v>543</v>
      </c>
      <c r="C43" s="333" t="s">
        <v>770</v>
      </c>
      <c r="D43" s="333" t="s">
        <v>771</v>
      </c>
      <c r="E43" s="301" t="s">
        <v>541</v>
      </c>
      <c r="F43" s="299" t="s">
        <v>31</v>
      </c>
      <c r="G43" s="328">
        <v>20</v>
      </c>
      <c r="H43" s="376">
        <f t="shared" ref="H43" si="5">J43*G43</f>
        <v>324816</v>
      </c>
      <c r="I43" s="201"/>
      <c r="J43" s="446">
        <v>16240.8</v>
      </c>
      <c r="K43" s="358"/>
      <c r="L43" s="358"/>
      <c r="M43" s="358"/>
      <c r="N43" s="358"/>
      <c r="O43" s="358"/>
      <c r="P43" s="358"/>
      <c r="Q43" s="358"/>
      <c r="R43" s="358"/>
      <c r="S43" s="358"/>
      <c r="T43" s="358"/>
      <c r="U43" s="358"/>
      <c r="V43" s="358"/>
      <c r="W43" s="358"/>
      <c r="X43" s="358"/>
      <c r="Y43" s="358"/>
      <c r="Z43" s="358"/>
      <c r="AA43" s="443"/>
      <c r="AB43" s="443"/>
      <c r="AC43" s="443">
        <f t="shared" si="3"/>
        <v>1302016</v>
      </c>
      <c r="AD43" s="443">
        <f t="shared" si="4"/>
        <v>1302035</v>
      </c>
    </row>
    <row r="44" spans="1:30" s="5" customFormat="1" ht="20" customHeight="1" x14ac:dyDescent="0.35">
      <c r="A44" s="1"/>
      <c r="B44" s="333" t="s">
        <v>543</v>
      </c>
      <c r="C44" s="333" t="s">
        <v>772</v>
      </c>
      <c r="D44" s="333" t="s">
        <v>773</v>
      </c>
      <c r="E44" s="301" t="s">
        <v>542</v>
      </c>
      <c r="F44" s="329" t="s">
        <v>26</v>
      </c>
      <c r="G44" s="328">
        <v>22</v>
      </c>
      <c r="H44" s="376">
        <f t="shared" si="0"/>
        <v>170517.6</v>
      </c>
      <c r="I44" s="201"/>
      <c r="J44" s="446">
        <v>7750.8</v>
      </c>
      <c r="K44" s="358"/>
      <c r="L44" s="358"/>
      <c r="M44" s="358"/>
      <c r="N44" s="358"/>
      <c r="O44" s="358"/>
      <c r="P44" s="358"/>
      <c r="Q44" s="358"/>
      <c r="R44" s="358"/>
      <c r="S44" s="358"/>
      <c r="T44" s="358"/>
      <c r="U44" s="358"/>
      <c r="V44" s="358"/>
      <c r="W44" s="358"/>
      <c r="X44" s="358"/>
      <c r="Y44" s="358"/>
      <c r="Z44" s="358"/>
      <c r="AA44" s="443"/>
      <c r="AB44" s="443"/>
      <c r="AC44" s="443">
        <f t="shared" si="3"/>
        <v>1302036</v>
      </c>
      <c r="AD44" s="443">
        <f t="shared" si="4"/>
        <v>1302057</v>
      </c>
    </row>
    <row r="45" spans="1:30" s="5" customFormat="1" ht="20" customHeight="1" x14ac:dyDescent="0.35">
      <c r="A45" s="1"/>
      <c r="B45" s="333" t="s">
        <v>543</v>
      </c>
      <c r="C45" s="333" t="s">
        <v>774</v>
      </c>
      <c r="D45" s="333" t="s">
        <v>775</v>
      </c>
      <c r="E45" s="301" t="s">
        <v>542</v>
      </c>
      <c r="F45" s="329" t="s">
        <v>26</v>
      </c>
      <c r="G45" s="328">
        <v>20</v>
      </c>
      <c r="H45" s="376">
        <f t="shared" si="0"/>
        <v>155016</v>
      </c>
      <c r="I45" s="201"/>
      <c r="J45" s="446">
        <v>7750.8</v>
      </c>
      <c r="K45" s="358"/>
      <c r="L45" s="358"/>
      <c r="M45" s="358"/>
      <c r="N45" s="358"/>
      <c r="O45" s="358"/>
      <c r="P45" s="358"/>
      <c r="Q45" s="358"/>
      <c r="R45" s="358"/>
      <c r="S45" s="358"/>
      <c r="T45" s="358"/>
      <c r="U45" s="358"/>
      <c r="V45" s="358"/>
      <c r="W45" s="358"/>
      <c r="X45" s="358"/>
      <c r="Y45" s="358"/>
      <c r="Z45" s="358"/>
      <c r="AA45" s="443"/>
      <c r="AB45" s="443"/>
      <c r="AC45" s="443">
        <f t="shared" si="3"/>
        <v>1302058</v>
      </c>
      <c r="AD45" s="443">
        <f t="shared" si="4"/>
        <v>1302077</v>
      </c>
    </row>
    <row r="46" spans="1:30" s="5" customFormat="1" ht="20" customHeight="1" x14ac:dyDescent="0.35">
      <c r="A46" s="1"/>
      <c r="B46" s="333" t="s">
        <v>543</v>
      </c>
      <c r="C46" s="333" t="s">
        <v>776</v>
      </c>
      <c r="D46" s="333" t="s">
        <v>777</v>
      </c>
      <c r="E46" s="301" t="s">
        <v>542</v>
      </c>
      <c r="F46" s="329" t="s">
        <v>26</v>
      </c>
      <c r="G46" s="328">
        <v>20</v>
      </c>
      <c r="H46" s="376">
        <f t="shared" si="0"/>
        <v>155016</v>
      </c>
      <c r="I46" s="201"/>
      <c r="J46" s="446">
        <v>7750.8</v>
      </c>
      <c r="K46" s="358"/>
      <c r="L46" s="358"/>
      <c r="M46" s="358"/>
      <c r="N46" s="358"/>
      <c r="O46" s="358"/>
      <c r="P46" s="358"/>
      <c r="Q46" s="358"/>
      <c r="R46" s="358"/>
      <c r="S46" s="358"/>
      <c r="T46" s="358"/>
      <c r="U46" s="358"/>
      <c r="V46" s="358"/>
      <c r="W46" s="358"/>
      <c r="X46" s="358"/>
      <c r="Y46" s="358"/>
      <c r="Z46" s="358"/>
      <c r="AA46" s="443"/>
      <c r="AB46" s="443"/>
      <c r="AC46" s="443">
        <f t="shared" si="3"/>
        <v>1302078</v>
      </c>
      <c r="AD46" s="443">
        <f t="shared" si="4"/>
        <v>1302097</v>
      </c>
    </row>
    <row r="47" spans="1:30" s="5" customFormat="1" ht="20" customHeight="1" x14ac:dyDescent="0.35">
      <c r="A47" s="1"/>
      <c r="B47" s="333" t="s">
        <v>543</v>
      </c>
      <c r="C47" s="333" t="s">
        <v>778</v>
      </c>
      <c r="D47" s="333" t="s">
        <v>779</v>
      </c>
      <c r="E47" s="301" t="s">
        <v>542</v>
      </c>
      <c r="F47" s="329" t="s">
        <v>26</v>
      </c>
      <c r="G47" s="328">
        <v>20</v>
      </c>
      <c r="H47" s="376">
        <f t="shared" si="0"/>
        <v>155016</v>
      </c>
      <c r="I47" s="201"/>
      <c r="J47" s="446">
        <v>7750.8</v>
      </c>
      <c r="K47" s="358"/>
      <c r="L47" s="358"/>
      <c r="M47" s="358"/>
      <c r="N47" s="358"/>
      <c r="O47" s="358"/>
      <c r="P47" s="358"/>
      <c r="Q47" s="358"/>
      <c r="R47" s="358"/>
      <c r="S47" s="358"/>
      <c r="T47" s="358"/>
      <c r="U47" s="358"/>
      <c r="V47" s="358"/>
      <c r="W47" s="358"/>
      <c r="X47" s="358"/>
      <c r="Y47" s="358"/>
      <c r="Z47" s="358"/>
      <c r="AA47" s="443"/>
      <c r="AB47" s="443"/>
      <c r="AC47" s="443">
        <f t="shared" si="3"/>
        <v>1302098</v>
      </c>
      <c r="AD47" s="443">
        <f t="shared" si="4"/>
        <v>1302117</v>
      </c>
    </row>
    <row r="48" spans="1:30" s="5" customFormat="1" ht="20" customHeight="1" x14ac:dyDescent="0.35">
      <c r="A48" s="1"/>
      <c r="B48" s="333" t="s">
        <v>543</v>
      </c>
      <c r="C48" s="333" t="s">
        <v>780</v>
      </c>
      <c r="D48" s="333" t="s">
        <v>781</v>
      </c>
      <c r="E48" s="301" t="s">
        <v>542</v>
      </c>
      <c r="F48" s="336" t="s">
        <v>231</v>
      </c>
      <c r="G48" s="373">
        <v>25</v>
      </c>
      <c r="H48" s="376">
        <f t="shared" si="0"/>
        <v>502220</v>
      </c>
      <c r="I48" s="201"/>
      <c r="J48" s="446">
        <v>20088.8</v>
      </c>
      <c r="K48" s="358"/>
      <c r="L48" s="358"/>
      <c r="M48" s="358"/>
      <c r="N48" s="358"/>
      <c r="O48" s="358"/>
      <c r="P48" s="358"/>
      <c r="Q48" s="358"/>
      <c r="R48" s="358"/>
      <c r="S48" s="358"/>
      <c r="T48" s="358"/>
      <c r="U48" s="358"/>
      <c r="V48" s="358"/>
      <c r="W48" s="358"/>
      <c r="X48" s="358"/>
      <c r="Y48" s="358"/>
      <c r="Z48" s="358"/>
      <c r="AA48" s="443"/>
      <c r="AB48" s="443"/>
      <c r="AC48" s="443">
        <f t="shared" si="3"/>
        <v>1302118</v>
      </c>
      <c r="AD48" s="443">
        <f t="shared" si="4"/>
        <v>1302142</v>
      </c>
    </row>
    <row r="49" spans="1:30" s="5" customFormat="1" ht="20" customHeight="1" x14ac:dyDescent="0.35">
      <c r="A49" s="1"/>
      <c r="B49" s="333" t="s">
        <v>543</v>
      </c>
      <c r="C49" s="333" t="s">
        <v>782</v>
      </c>
      <c r="D49" s="333" t="s">
        <v>783</v>
      </c>
      <c r="E49" s="301" t="s">
        <v>542</v>
      </c>
      <c r="F49" s="336" t="s">
        <v>231</v>
      </c>
      <c r="G49" s="373">
        <v>22</v>
      </c>
      <c r="H49" s="376">
        <f t="shared" si="0"/>
        <v>441953.6</v>
      </c>
      <c r="I49" s="201"/>
      <c r="J49" s="446">
        <v>20088.8</v>
      </c>
      <c r="K49" s="358"/>
      <c r="L49" s="358"/>
      <c r="M49" s="358"/>
      <c r="N49" s="358"/>
      <c r="O49" s="358"/>
      <c r="P49" s="358"/>
      <c r="Q49" s="358"/>
      <c r="R49" s="358"/>
      <c r="S49" s="358"/>
      <c r="T49" s="358"/>
      <c r="U49" s="358"/>
      <c r="V49" s="358"/>
      <c r="W49" s="358"/>
      <c r="X49" s="358"/>
      <c r="Y49" s="358"/>
      <c r="Z49" s="358"/>
      <c r="AA49" s="443"/>
      <c r="AB49" s="443"/>
      <c r="AC49" s="443">
        <f t="shared" si="3"/>
        <v>1302143</v>
      </c>
      <c r="AD49" s="443">
        <f t="shared" si="4"/>
        <v>1302164</v>
      </c>
    </row>
    <row r="50" spans="1:30" s="5" customFormat="1" ht="20" customHeight="1" x14ac:dyDescent="0.35">
      <c r="A50" s="1"/>
      <c r="B50" s="333" t="s">
        <v>543</v>
      </c>
      <c r="C50" s="333" t="s">
        <v>784</v>
      </c>
      <c r="D50" s="333" t="s">
        <v>785</v>
      </c>
      <c r="E50" s="301" t="s">
        <v>542</v>
      </c>
      <c r="F50" s="299" t="s">
        <v>31</v>
      </c>
      <c r="G50" s="373">
        <v>20</v>
      </c>
      <c r="H50" s="376">
        <f t="shared" si="0"/>
        <v>324816</v>
      </c>
      <c r="I50" s="201"/>
      <c r="J50" s="446">
        <v>16240.8</v>
      </c>
      <c r="K50" s="358"/>
      <c r="L50" s="358"/>
      <c r="M50" s="358"/>
      <c r="N50" s="358"/>
      <c r="O50" s="358"/>
      <c r="P50" s="358"/>
      <c r="Q50" s="358"/>
      <c r="R50" s="358"/>
      <c r="S50" s="358"/>
      <c r="T50" s="358"/>
      <c r="U50" s="358"/>
      <c r="V50" s="358"/>
      <c r="W50" s="358"/>
      <c r="X50" s="358"/>
      <c r="Y50" s="358"/>
      <c r="Z50" s="358"/>
      <c r="AA50" s="443"/>
      <c r="AB50" s="443"/>
      <c r="AC50" s="443">
        <f t="shared" si="3"/>
        <v>1302165</v>
      </c>
      <c r="AD50" s="443">
        <f t="shared" si="4"/>
        <v>1302184</v>
      </c>
    </row>
    <row r="51" spans="1:30" s="5" customFormat="1" ht="20" customHeight="1" x14ac:dyDescent="0.35">
      <c r="A51" s="1"/>
      <c r="B51" s="333" t="s">
        <v>543</v>
      </c>
      <c r="C51" s="333" t="s">
        <v>786</v>
      </c>
      <c r="D51" s="333" t="s">
        <v>787</v>
      </c>
      <c r="E51" s="301" t="s">
        <v>542</v>
      </c>
      <c r="F51" s="299" t="s">
        <v>31</v>
      </c>
      <c r="G51" s="373">
        <v>20</v>
      </c>
      <c r="H51" s="376">
        <f t="shared" si="0"/>
        <v>324816</v>
      </c>
      <c r="I51" s="201"/>
      <c r="J51" s="446">
        <v>16240.8</v>
      </c>
      <c r="K51" s="358"/>
      <c r="L51" s="358"/>
      <c r="M51" s="358"/>
      <c r="N51" s="358"/>
      <c r="O51" s="358"/>
      <c r="P51" s="358"/>
      <c r="Q51" s="358"/>
      <c r="R51" s="358"/>
      <c r="S51" s="358"/>
      <c r="T51" s="358"/>
      <c r="U51" s="358"/>
      <c r="V51" s="358"/>
      <c r="W51" s="358"/>
      <c r="X51" s="358"/>
      <c r="Y51" s="358"/>
      <c r="Z51" s="358"/>
      <c r="AA51" s="443"/>
      <c r="AB51" s="443"/>
      <c r="AC51" s="443">
        <f t="shared" si="3"/>
        <v>1302185</v>
      </c>
      <c r="AD51" s="443">
        <f t="shared" si="4"/>
        <v>1302204</v>
      </c>
    </row>
    <row r="52" spans="1:30" s="5" customFormat="1" ht="20" customHeight="1" x14ac:dyDescent="0.35">
      <c r="A52" s="1"/>
      <c r="B52" s="333" t="s">
        <v>543</v>
      </c>
      <c r="C52" s="333" t="s">
        <v>788</v>
      </c>
      <c r="D52" s="333" t="s">
        <v>789</v>
      </c>
      <c r="E52" s="301" t="s">
        <v>542</v>
      </c>
      <c r="F52" s="299" t="s">
        <v>31</v>
      </c>
      <c r="G52" s="373">
        <v>20</v>
      </c>
      <c r="H52" s="376">
        <f t="shared" si="0"/>
        <v>324816</v>
      </c>
      <c r="I52" s="201"/>
      <c r="J52" s="446">
        <v>16240.8</v>
      </c>
      <c r="K52" s="358"/>
      <c r="L52" s="358"/>
      <c r="M52" s="358"/>
      <c r="N52" s="358"/>
      <c r="O52" s="358"/>
      <c r="P52" s="358"/>
      <c r="Q52" s="358"/>
      <c r="R52" s="358"/>
      <c r="S52" s="358"/>
      <c r="T52" s="358"/>
      <c r="U52" s="358"/>
      <c r="V52" s="358"/>
      <c r="W52" s="358"/>
      <c r="X52" s="358"/>
      <c r="Y52" s="358"/>
      <c r="Z52" s="358"/>
      <c r="AA52" s="443"/>
      <c r="AB52" s="443"/>
      <c r="AC52" s="443">
        <f t="shared" si="3"/>
        <v>1302205</v>
      </c>
      <c r="AD52" s="443">
        <f t="shared" si="4"/>
        <v>1302224</v>
      </c>
    </row>
    <row r="53" spans="1:30" s="5" customFormat="1" ht="20" customHeight="1" x14ac:dyDescent="0.35">
      <c r="A53" s="1"/>
      <c r="B53" s="333" t="s">
        <v>543</v>
      </c>
      <c r="C53" s="333" t="s">
        <v>790</v>
      </c>
      <c r="D53" s="333" t="s">
        <v>791</v>
      </c>
      <c r="E53" s="301" t="s">
        <v>542</v>
      </c>
      <c r="F53" s="300" t="s">
        <v>141</v>
      </c>
      <c r="G53" s="373">
        <v>20</v>
      </c>
      <c r="H53" s="376">
        <f t="shared" si="0"/>
        <v>243556</v>
      </c>
      <c r="I53" s="201"/>
      <c r="J53" s="446">
        <v>12177.8</v>
      </c>
      <c r="K53" s="358"/>
      <c r="L53" s="358"/>
      <c r="M53" s="358"/>
      <c r="N53" s="358"/>
      <c r="O53" s="358"/>
      <c r="P53" s="358"/>
      <c r="Q53" s="358"/>
      <c r="R53" s="358"/>
      <c r="S53" s="358"/>
      <c r="T53" s="358"/>
      <c r="U53" s="358"/>
      <c r="V53" s="358"/>
      <c r="W53" s="358"/>
      <c r="X53" s="358"/>
      <c r="Y53" s="358"/>
      <c r="Z53" s="358"/>
      <c r="AA53" s="443"/>
      <c r="AB53" s="443"/>
      <c r="AC53" s="443">
        <f t="shared" si="3"/>
        <v>1302225</v>
      </c>
      <c r="AD53" s="443">
        <f t="shared" si="4"/>
        <v>1302244</v>
      </c>
    </row>
    <row r="54" spans="1:30" s="5" customFormat="1" ht="20" customHeight="1" x14ac:dyDescent="0.35">
      <c r="A54" s="1"/>
      <c r="B54" s="333" t="s">
        <v>543</v>
      </c>
      <c r="C54" s="333" t="s">
        <v>792</v>
      </c>
      <c r="D54" s="333" t="s">
        <v>793</v>
      </c>
      <c r="E54" s="301" t="s">
        <v>542</v>
      </c>
      <c r="F54" s="300" t="s">
        <v>39</v>
      </c>
      <c r="G54" s="373">
        <v>25</v>
      </c>
      <c r="H54" s="376">
        <f t="shared" si="0"/>
        <v>212519.99999999997</v>
      </c>
      <c r="I54" s="201"/>
      <c r="J54" s="446">
        <v>8500.7999999999993</v>
      </c>
      <c r="K54" s="358"/>
      <c r="L54" s="358"/>
      <c r="M54" s="358"/>
      <c r="N54" s="358"/>
      <c r="O54" s="358"/>
      <c r="P54" s="358"/>
      <c r="Q54" s="358"/>
      <c r="R54" s="358"/>
      <c r="S54" s="358"/>
      <c r="T54" s="358"/>
      <c r="U54" s="358"/>
      <c r="V54" s="358"/>
      <c r="W54" s="358"/>
      <c r="X54" s="358"/>
      <c r="Y54" s="358"/>
      <c r="Z54" s="358"/>
      <c r="AA54" s="443"/>
      <c r="AB54" s="443"/>
      <c r="AC54" s="443">
        <f t="shared" si="3"/>
        <v>1302245</v>
      </c>
      <c r="AD54" s="443">
        <f t="shared" si="4"/>
        <v>1302269</v>
      </c>
    </row>
    <row r="55" spans="1:30" s="185" customFormat="1" ht="20" customHeight="1" x14ac:dyDescent="0.35">
      <c r="A55" s="1"/>
      <c r="B55" s="333" t="s">
        <v>554</v>
      </c>
      <c r="C55" s="333" t="s">
        <v>794</v>
      </c>
      <c r="D55" s="333" t="s">
        <v>795</v>
      </c>
      <c r="E55" s="301" t="s">
        <v>549</v>
      </c>
      <c r="F55" s="301" t="s">
        <v>408</v>
      </c>
      <c r="G55" s="378">
        <v>20</v>
      </c>
      <c r="H55" s="376">
        <f>J55*G55</f>
        <v>366316</v>
      </c>
      <c r="I55" s="199"/>
      <c r="J55" s="450">
        <v>18315.8</v>
      </c>
      <c r="K55" s="358"/>
      <c r="L55" s="358"/>
      <c r="M55" s="358"/>
      <c r="N55" s="358"/>
      <c r="O55" s="358"/>
      <c r="P55" s="358"/>
      <c r="Q55" s="358"/>
      <c r="R55" s="358"/>
      <c r="S55" s="358"/>
      <c r="T55" s="358"/>
      <c r="U55" s="358"/>
      <c r="V55" s="358"/>
      <c r="W55" s="358"/>
      <c r="X55" s="358"/>
      <c r="Y55" s="358"/>
      <c r="Z55" s="358"/>
      <c r="AA55" s="443"/>
      <c r="AB55" s="443"/>
      <c r="AC55" s="443">
        <f t="shared" si="3"/>
        <v>1302270</v>
      </c>
      <c r="AD55" s="443">
        <f t="shared" si="4"/>
        <v>1302289</v>
      </c>
    </row>
    <row r="56" spans="1:30" s="185" customFormat="1" ht="20" customHeight="1" x14ac:dyDescent="0.35">
      <c r="A56" s="1"/>
      <c r="B56" s="333" t="s">
        <v>554</v>
      </c>
      <c r="C56" s="333" t="s">
        <v>796</v>
      </c>
      <c r="D56" s="333" t="s">
        <v>797</v>
      </c>
      <c r="E56" s="301" t="s">
        <v>549</v>
      </c>
      <c r="F56" s="334" t="s">
        <v>404</v>
      </c>
      <c r="G56" s="378">
        <v>20</v>
      </c>
      <c r="H56" s="376">
        <f t="shared" ref="H56:H75" si="6">J56*G56</f>
        <v>366016</v>
      </c>
      <c r="I56" s="199"/>
      <c r="J56" s="450">
        <v>18300.8</v>
      </c>
      <c r="K56" s="358"/>
      <c r="L56" s="358"/>
      <c r="M56" s="358"/>
      <c r="N56" s="358"/>
      <c r="O56" s="358"/>
      <c r="P56" s="358"/>
      <c r="Q56" s="358"/>
      <c r="R56" s="358"/>
      <c r="S56" s="358"/>
      <c r="T56" s="358"/>
      <c r="U56" s="358"/>
      <c r="V56" s="358"/>
      <c r="W56" s="358"/>
      <c r="X56" s="358"/>
      <c r="Y56" s="358"/>
      <c r="Z56" s="358"/>
      <c r="AA56" s="443"/>
      <c r="AB56" s="443"/>
      <c r="AC56" s="443">
        <f t="shared" si="3"/>
        <v>1302290</v>
      </c>
      <c r="AD56" s="443">
        <f t="shared" si="4"/>
        <v>1302309</v>
      </c>
    </row>
    <row r="57" spans="1:30" s="185" customFormat="1" ht="20" customHeight="1" x14ac:dyDescent="0.35">
      <c r="A57" s="1"/>
      <c r="B57" s="333" t="s">
        <v>554</v>
      </c>
      <c r="C57" s="333" t="s">
        <v>798</v>
      </c>
      <c r="D57" s="333" t="s">
        <v>799</v>
      </c>
      <c r="E57" s="301" t="s">
        <v>549</v>
      </c>
      <c r="F57" s="334" t="s">
        <v>404</v>
      </c>
      <c r="G57" s="378">
        <v>20</v>
      </c>
      <c r="H57" s="376">
        <f t="shared" si="6"/>
        <v>366016</v>
      </c>
      <c r="I57" s="199"/>
      <c r="J57" s="450">
        <v>18300.8</v>
      </c>
      <c r="K57" s="358"/>
      <c r="L57" s="358"/>
      <c r="M57" s="358"/>
      <c r="N57" s="358"/>
      <c r="O57" s="358"/>
      <c r="P57" s="358"/>
      <c r="Q57" s="358"/>
      <c r="R57" s="358"/>
      <c r="S57" s="358"/>
      <c r="T57" s="358"/>
      <c r="U57" s="358"/>
      <c r="V57" s="358"/>
      <c r="W57" s="358"/>
      <c r="X57" s="358"/>
      <c r="Y57" s="358"/>
      <c r="Z57" s="358"/>
      <c r="AA57" s="443"/>
      <c r="AB57" s="443"/>
      <c r="AC57" s="443">
        <f t="shared" si="3"/>
        <v>1302310</v>
      </c>
      <c r="AD57" s="443">
        <f t="shared" si="4"/>
        <v>1302329</v>
      </c>
    </row>
    <row r="58" spans="1:30" s="185" customFormat="1" ht="20" customHeight="1" x14ac:dyDescent="0.35">
      <c r="A58" s="1"/>
      <c r="B58" s="333" t="s">
        <v>554</v>
      </c>
      <c r="C58" s="333" t="s">
        <v>800</v>
      </c>
      <c r="D58" s="333" t="s">
        <v>801</v>
      </c>
      <c r="E58" s="301" t="s">
        <v>549</v>
      </c>
      <c r="F58" s="301" t="s">
        <v>144</v>
      </c>
      <c r="G58" s="378">
        <v>20</v>
      </c>
      <c r="H58" s="376">
        <f t="shared" si="6"/>
        <v>323156</v>
      </c>
      <c r="I58" s="199"/>
      <c r="J58" s="450">
        <v>16157.8</v>
      </c>
      <c r="K58" s="358"/>
      <c r="L58" s="358"/>
      <c r="M58" s="358"/>
      <c r="N58" s="358"/>
      <c r="O58" s="358"/>
      <c r="P58" s="358"/>
      <c r="Q58" s="358"/>
      <c r="R58" s="358"/>
      <c r="S58" s="358"/>
      <c r="T58" s="358"/>
      <c r="U58" s="358"/>
      <c r="V58" s="358"/>
      <c r="W58" s="358"/>
      <c r="X58" s="358"/>
      <c r="Y58" s="358"/>
      <c r="Z58" s="358"/>
      <c r="AA58" s="443"/>
      <c r="AB58" s="443"/>
      <c r="AC58" s="443">
        <f t="shared" si="3"/>
        <v>1302330</v>
      </c>
      <c r="AD58" s="443">
        <f t="shared" si="4"/>
        <v>1302349</v>
      </c>
    </row>
    <row r="59" spans="1:30" s="185" customFormat="1" ht="20" customHeight="1" x14ac:dyDescent="0.35">
      <c r="A59" s="1"/>
      <c r="B59" s="333" t="s">
        <v>554</v>
      </c>
      <c r="C59" s="333" t="s">
        <v>802</v>
      </c>
      <c r="D59" s="333" t="s">
        <v>803</v>
      </c>
      <c r="E59" s="301" t="s">
        <v>549</v>
      </c>
      <c r="F59" s="301" t="s">
        <v>26</v>
      </c>
      <c r="G59" s="378">
        <v>25</v>
      </c>
      <c r="H59" s="376">
        <f t="shared" si="6"/>
        <v>193770</v>
      </c>
      <c r="I59" s="199"/>
      <c r="J59" s="450">
        <v>7750.8</v>
      </c>
      <c r="K59" s="358"/>
      <c r="L59" s="358"/>
      <c r="M59" s="358"/>
      <c r="N59" s="358"/>
      <c r="O59" s="358"/>
      <c r="P59" s="358"/>
      <c r="Q59" s="358"/>
      <c r="R59" s="358"/>
      <c r="S59" s="358"/>
      <c r="T59" s="358"/>
      <c r="U59" s="358"/>
      <c r="V59" s="358"/>
      <c r="W59" s="358"/>
      <c r="X59" s="358"/>
      <c r="Y59" s="358"/>
      <c r="Z59" s="358"/>
      <c r="AA59" s="443"/>
      <c r="AB59" s="443"/>
      <c r="AC59" s="443">
        <f t="shared" si="3"/>
        <v>1302350</v>
      </c>
      <c r="AD59" s="443">
        <f t="shared" si="4"/>
        <v>1302374</v>
      </c>
    </row>
    <row r="60" spans="1:30" s="185" customFormat="1" ht="20" customHeight="1" x14ac:dyDescent="0.35">
      <c r="A60" s="1"/>
      <c r="B60" s="333" t="s">
        <v>554</v>
      </c>
      <c r="C60" s="333" t="s">
        <v>804</v>
      </c>
      <c r="D60" s="333" t="s">
        <v>805</v>
      </c>
      <c r="E60" s="301" t="s">
        <v>549</v>
      </c>
      <c r="F60" s="301" t="s">
        <v>488</v>
      </c>
      <c r="G60" s="378">
        <v>20</v>
      </c>
      <c r="H60" s="376">
        <f t="shared" si="6"/>
        <v>218316</v>
      </c>
      <c r="I60" s="199"/>
      <c r="J60" s="450">
        <v>10915.8</v>
      </c>
      <c r="K60" s="358"/>
      <c r="L60" s="358"/>
      <c r="M60" s="358"/>
      <c r="N60" s="358"/>
      <c r="O60" s="358"/>
      <c r="P60" s="358"/>
      <c r="Q60" s="358"/>
      <c r="R60" s="358"/>
      <c r="S60" s="358"/>
      <c r="T60" s="358"/>
      <c r="U60" s="358"/>
      <c r="V60" s="358"/>
      <c r="W60" s="358"/>
      <c r="X60" s="358"/>
      <c r="Y60" s="358"/>
      <c r="Z60" s="358"/>
      <c r="AA60" s="443"/>
      <c r="AB60" s="443"/>
      <c r="AC60" s="443">
        <f t="shared" si="3"/>
        <v>1302375</v>
      </c>
      <c r="AD60" s="443">
        <f t="shared" si="4"/>
        <v>1302394</v>
      </c>
    </row>
    <row r="61" spans="1:30" s="185" customFormat="1" ht="20" customHeight="1" x14ac:dyDescent="0.35">
      <c r="A61" s="1"/>
      <c r="B61" s="333" t="s">
        <v>554</v>
      </c>
      <c r="C61" s="333" t="s">
        <v>806</v>
      </c>
      <c r="D61" s="333" t="s">
        <v>807</v>
      </c>
      <c r="E61" s="301" t="s">
        <v>549</v>
      </c>
      <c r="F61" s="301" t="s">
        <v>488</v>
      </c>
      <c r="G61" s="378">
        <v>20</v>
      </c>
      <c r="H61" s="376">
        <f t="shared" si="6"/>
        <v>218316</v>
      </c>
      <c r="I61" s="199"/>
      <c r="J61" s="450">
        <v>10915.8</v>
      </c>
      <c r="K61" s="358"/>
      <c r="L61" s="358"/>
      <c r="M61" s="358"/>
      <c r="N61" s="358"/>
      <c r="O61" s="358"/>
      <c r="P61" s="358"/>
      <c r="Q61" s="358"/>
      <c r="R61" s="358"/>
      <c r="S61" s="358"/>
      <c r="T61" s="358"/>
      <c r="U61" s="358"/>
      <c r="V61" s="358"/>
      <c r="W61" s="358"/>
      <c r="X61" s="358"/>
      <c r="Y61" s="358"/>
      <c r="Z61" s="358"/>
      <c r="AA61" s="443"/>
      <c r="AB61" s="443"/>
      <c r="AC61" s="443">
        <f t="shared" si="3"/>
        <v>1302395</v>
      </c>
      <c r="AD61" s="443">
        <f t="shared" si="4"/>
        <v>1302414</v>
      </c>
    </row>
    <row r="62" spans="1:30" s="185" customFormat="1" ht="20" customHeight="1" x14ac:dyDescent="0.35">
      <c r="A62" s="1"/>
      <c r="B62" s="333" t="s">
        <v>554</v>
      </c>
      <c r="C62" s="333" t="s">
        <v>808</v>
      </c>
      <c r="D62" s="333" t="s">
        <v>809</v>
      </c>
      <c r="E62" s="301" t="s">
        <v>550</v>
      </c>
      <c r="F62" s="305" t="s">
        <v>42</v>
      </c>
      <c r="G62" s="378">
        <v>20</v>
      </c>
      <c r="H62" s="376">
        <f t="shared" si="6"/>
        <v>204236</v>
      </c>
      <c r="I62" s="199"/>
      <c r="J62" s="450">
        <v>10211.799999999999</v>
      </c>
      <c r="K62" s="358"/>
      <c r="L62" s="358"/>
      <c r="M62" s="358"/>
      <c r="N62" s="358"/>
      <c r="O62" s="358"/>
      <c r="P62" s="358"/>
      <c r="Q62" s="358"/>
      <c r="R62" s="358"/>
      <c r="S62" s="358"/>
      <c r="T62" s="358"/>
      <c r="U62" s="358"/>
      <c r="V62" s="358"/>
      <c r="W62" s="358"/>
      <c r="X62" s="358"/>
      <c r="Y62" s="358"/>
      <c r="Z62" s="358"/>
      <c r="AA62" s="443"/>
      <c r="AB62" s="443"/>
      <c r="AC62" s="443">
        <f t="shared" si="3"/>
        <v>1302415</v>
      </c>
      <c r="AD62" s="443">
        <f t="shared" si="4"/>
        <v>1302434</v>
      </c>
    </row>
    <row r="63" spans="1:30" s="185" customFormat="1" ht="20" customHeight="1" x14ac:dyDescent="0.35">
      <c r="A63" s="1"/>
      <c r="B63" s="333" t="s">
        <v>554</v>
      </c>
      <c r="C63" s="333" t="s">
        <v>810</v>
      </c>
      <c r="D63" s="333" t="s">
        <v>811</v>
      </c>
      <c r="E63" s="301" t="s">
        <v>550</v>
      </c>
      <c r="F63" s="305" t="s">
        <v>42</v>
      </c>
      <c r="G63" s="378">
        <v>20</v>
      </c>
      <c r="H63" s="376">
        <f t="shared" si="6"/>
        <v>204236</v>
      </c>
      <c r="I63" s="199"/>
      <c r="J63" s="450">
        <v>10211.799999999999</v>
      </c>
      <c r="K63" s="358"/>
      <c r="L63" s="358"/>
      <c r="M63" s="358"/>
      <c r="N63" s="358"/>
      <c r="O63" s="358"/>
      <c r="P63" s="358"/>
      <c r="Q63" s="358"/>
      <c r="R63" s="358"/>
      <c r="S63" s="358"/>
      <c r="T63" s="358"/>
      <c r="U63" s="358"/>
      <c r="V63" s="358"/>
      <c r="W63" s="358"/>
      <c r="X63" s="358"/>
      <c r="Y63" s="358"/>
      <c r="Z63" s="358"/>
      <c r="AA63" s="443"/>
      <c r="AB63" s="443"/>
      <c r="AC63" s="443">
        <f t="shared" si="3"/>
        <v>1302435</v>
      </c>
      <c r="AD63" s="443">
        <f t="shared" si="4"/>
        <v>1302454</v>
      </c>
    </row>
    <row r="64" spans="1:30" s="185" customFormat="1" ht="20" customHeight="1" x14ac:dyDescent="0.35">
      <c r="A64" s="1"/>
      <c r="B64" s="333" t="s">
        <v>554</v>
      </c>
      <c r="C64" s="333" t="s">
        <v>812</v>
      </c>
      <c r="D64" s="333" t="s">
        <v>813</v>
      </c>
      <c r="E64" s="301" t="s">
        <v>550</v>
      </c>
      <c r="F64" s="329" t="s">
        <v>25</v>
      </c>
      <c r="G64" s="378">
        <v>25</v>
      </c>
      <c r="H64" s="376">
        <f t="shared" si="6"/>
        <v>533720</v>
      </c>
      <c r="I64" s="199"/>
      <c r="J64" s="450">
        <v>21348.799999999999</v>
      </c>
      <c r="K64" s="358"/>
      <c r="L64" s="358"/>
      <c r="M64" s="358"/>
      <c r="N64" s="358"/>
      <c r="O64" s="358"/>
      <c r="P64" s="358"/>
      <c r="Q64" s="358"/>
      <c r="R64" s="358"/>
      <c r="S64" s="358"/>
      <c r="T64" s="358"/>
      <c r="U64" s="358"/>
      <c r="V64" s="358"/>
      <c r="W64" s="358"/>
      <c r="X64" s="358"/>
      <c r="Y64" s="358"/>
      <c r="Z64" s="358"/>
      <c r="AA64" s="443"/>
      <c r="AB64" s="443"/>
      <c r="AC64" s="443">
        <f t="shared" si="3"/>
        <v>1302455</v>
      </c>
      <c r="AD64" s="443">
        <f t="shared" si="4"/>
        <v>1302479</v>
      </c>
    </row>
    <row r="65" spans="1:30" s="185" customFormat="1" ht="20" customHeight="1" x14ac:dyDescent="0.35">
      <c r="A65" s="1"/>
      <c r="B65" s="333" t="s">
        <v>554</v>
      </c>
      <c r="C65" s="333" t="s">
        <v>814</v>
      </c>
      <c r="D65" s="333" t="s">
        <v>815</v>
      </c>
      <c r="E65" s="301" t="s">
        <v>550</v>
      </c>
      <c r="F65" s="329" t="s">
        <v>25</v>
      </c>
      <c r="G65" s="378">
        <v>20</v>
      </c>
      <c r="H65" s="376">
        <f t="shared" si="6"/>
        <v>426976</v>
      </c>
      <c r="I65" s="199"/>
      <c r="J65" s="450">
        <v>21348.799999999999</v>
      </c>
      <c r="K65" s="358"/>
      <c r="L65" s="358"/>
      <c r="M65" s="358"/>
      <c r="N65" s="358"/>
      <c r="O65" s="358"/>
      <c r="P65" s="358"/>
      <c r="Q65" s="358"/>
      <c r="R65" s="358"/>
      <c r="S65" s="358"/>
      <c r="T65" s="358"/>
      <c r="U65" s="358"/>
      <c r="V65" s="358"/>
      <c r="W65" s="358"/>
      <c r="X65" s="358"/>
      <c r="Y65" s="358"/>
      <c r="Z65" s="358"/>
      <c r="AA65" s="443"/>
      <c r="AB65" s="443"/>
      <c r="AC65" s="443">
        <f t="shared" si="3"/>
        <v>1302480</v>
      </c>
      <c r="AD65" s="443">
        <f t="shared" si="4"/>
        <v>1302499</v>
      </c>
    </row>
    <row r="66" spans="1:30" s="185" customFormat="1" ht="20" customHeight="1" x14ac:dyDescent="0.35">
      <c r="A66" s="1"/>
      <c r="B66" s="333" t="s">
        <v>554</v>
      </c>
      <c r="C66" s="333" t="s">
        <v>816</v>
      </c>
      <c r="D66" s="333" t="s">
        <v>817</v>
      </c>
      <c r="E66" s="301" t="s">
        <v>550</v>
      </c>
      <c r="F66" s="332" t="s">
        <v>40</v>
      </c>
      <c r="G66" s="378">
        <v>25</v>
      </c>
      <c r="H66" s="376">
        <f t="shared" si="6"/>
        <v>277270</v>
      </c>
      <c r="I66" s="199"/>
      <c r="J66" s="450">
        <v>11090.8</v>
      </c>
      <c r="K66" s="358"/>
      <c r="L66" s="358"/>
      <c r="M66" s="358"/>
      <c r="N66" s="358"/>
      <c r="O66" s="358"/>
      <c r="P66" s="358"/>
      <c r="Q66" s="358"/>
      <c r="R66" s="358"/>
      <c r="S66" s="358"/>
      <c r="T66" s="358"/>
      <c r="U66" s="358"/>
      <c r="V66" s="358"/>
      <c r="W66" s="358"/>
      <c r="X66" s="358"/>
      <c r="Y66" s="358"/>
      <c r="Z66" s="358"/>
      <c r="AA66" s="443"/>
      <c r="AB66" s="443"/>
      <c r="AC66" s="443">
        <f t="shared" si="3"/>
        <v>1302500</v>
      </c>
      <c r="AD66" s="443">
        <f t="shared" si="4"/>
        <v>1302524</v>
      </c>
    </row>
    <row r="67" spans="1:30" s="185" customFormat="1" ht="20" customHeight="1" x14ac:dyDescent="0.35">
      <c r="A67" s="1"/>
      <c r="B67" s="333" t="s">
        <v>554</v>
      </c>
      <c r="C67" s="333" t="s">
        <v>818</v>
      </c>
      <c r="D67" s="333" t="s">
        <v>819</v>
      </c>
      <c r="E67" s="301" t="s">
        <v>550</v>
      </c>
      <c r="F67" s="332" t="s">
        <v>26</v>
      </c>
      <c r="G67" s="378">
        <v>25</v>
      </c>
      <c r="H67" s="376">
        <f t="shared" si="6"/>
        <v>193770</v>
      </c>
      <c r="I67" s="199"/>
      <c r="J67" s="450">
        <v>7750.8</v>
      </c>
      <c r="K67" s="358"/>
      <c r="L67" s="358"/>
      <c r="M67" s="358"/>
      <c r="N67" s="358"/>
      <c r="O67" s="358"/>
      <c r="P67" s="358"/>
      <c r="Q67" s="358"/>
      <c r="R67" s="358"/>
      <c r="S67" s="358"/>
      <c r="T67" s="358"/>
      <c r="U67" s="358"/>
      <c r="V67" s="358"/>
      <c r="W67" s="358"/>
      <c r="X67" s="358"/>
      <c r="Y67" s="358"/>
      <c r="Z67" s="358"/>
      <c r="AA67" s="443"/>
      <c r="AB67" s="443"/>
      <c r="AC67" s="443">
        <f t="shared" si="3"/>
        <v>1302525</v>
      </c>
      <c r="AD67" s="443">
        <f t="shared" si="4"/>
        <v>1302549</v>
      </c>
    </row>
    <row r="68" spans="1:30" s="185" customFormat="1" ht="20" customHeight="1" x14ac:dyDescent="0.35">
      <c r="A68" s="1"/>
      <c r="B68" s="333" t="s">
        <v>554</v>
      </c>
      <c r="C68" s="333" t="s">
        <v>820</v>
      </c>
      <c r="D68" s="333" t="s">
        <v>821</v>
      </c>
      <c r="E68" s="301" t="s">
        <v>550</v>
      </c>
      <c r="F68" s="332" t="s">
        <v>26</v>
      </c>
      <c r="G68" s="378">
        <v>25</v>
      </c>
      <c r="H68" s="376">
        <f t="shared" si="6"/>
        <v>193770</v>
      </c>
      <c r="I68" s="199"/>
      <c r="J68" s="450">
        <v>7750.8</v>
      </c>
      <c r="K68" s="358"/>
      <c r="L68" s="358"/>
      <c r="M68" s="358"/>
      <c r="N68" s="358"/>
      <c r="O68" s="358"/>
      <c r="P68" s="358"/>
      <c r="Q68" s="358"/>
      <c r="R68" s="358"/>
      <c r="S68" s="358"/>
      <c r="T68" s="358"/>
      <c r="U68" s="358"/>
      <c r="V68" s="358"/>
      <c r="W68" s="358"/>
      <c r="X68" s="358"/>
      <c r="Y68" s="358"/>
      <c r="Z68" s="358"/>
      <c r="AA68" s="443"/>
      <c r="AB68" s="443"/>
      <c r="AC68" s="443">
        <f t="shared" si="3"/>
        <v>1302550</v>
      </c>
      <c r="AD68" s="443">
        <f t="shared" si="4"/>
        <v>1302574</v>
      </c>
    </row>
    <row r="69" spans="1:30" s="185" customFormat="1" ht="20" customHeight="1" x14ac:dyDescent="0.35">
      <c r="A69" s="1"/>
      <c r="B69" s="333" t="s">
        <v>554</v>
      </c>
      <c r="C69" s="333" t="s">
        <v>822</v>
      </c>
      <c r="D69" s="333" t="s">
        <v>823</v>
      </c>
      <c r="E69" s="301" t="s">
        <v>550</v>
      </c>
      <c r="F69" s="332" t="s">
        <v>26</v>
      </c>
      <c r="G69" s="378">
        <v>20</v>
      </c>
      <c r="H69" s="376">
        <f t="shared" si="6"/>
        <v>155016</v>
      </c>
      <c r="I69" s="199"/>
      <c r="J69" s="450">
        <v>7750.8</v>
      </c>
      <c r="K69" s="358"/>
      <c r="L69" s="358"/>
      <c r="M69" s="358"/>
      <c r="N69" s="358"/>
      <c r="O69" s="358"/>
      <c r="P69" s="358"/>
      <c r="Q69" s="358"/>
      <c r="R69" s="358"/>
      <c r="S69" s="358"/>
      <c r="T69" s="358"/>
      <c r="U69" s="358"/>
      <c r="V69" s="358"/>
      <c r="W69" s="358"/>
      <c r="X69" s="358"/>
      <c r="Y69" s="358"/>
      <c r="Z69" s="358"/>
      <c r="AA69" s="443"/>
      <c r="AB69" s="443"/>
      <c r="AC69" s="443">
        <f t="shared" si="3"/>
        <v>1302575</v>
      </c>
      <c r="AD69" s="443">
        <f t="shared" si="4"/>
        <v>1302594</v>
      </c>
    </row>
    <row r="70" spans="1:30" s="185" customFormat="1" ht="20" customHeight="1" x14ac:dyDescent="0.35">
      <c r="A70" s="1"/>
      <c r="B70" s="333" t="s">
        <v>554</v>
      </c>
      <c r="C70" s="333" t="s">
        <v>824</v>
      </c>
      <c r="D70" s="333" t="s">
        <v>825</v>
      </c>
      <c r="E70" s="301" t="s">
        <v>550</v>
      </c>
      <c r="F70" s="332" t="s">
        <v>489</v>
      </c>
      <c r="G70" s="378">
        <v>25</v>
      </c>
      <c r="H70" s="376">
        <f t="shared" si="6"/>
        <v>309645</v>
      </c>
      <c r="I70" s="199"/>
      <c r="J70" s="450">
        <v>12385.8</v>
      </c>
      <c r="K70" s="358"/>
      <c r="L70" s="358"/>
      <c r="M70" s="358"/>
      <c r="N70" s="358"/>
      <c r="O70" s="358"/>
      <c r="P70" s="358"/>
      <c r="Q70" s="358"/>
      <c r="R70" s="358"/>
      <c r="S70" s="358"/>
      <c r="T70" s="358"/>
      <c r="U70" s="358"/>
      <c r="V70" s="358"/>
      <c r="W70" s="358"/>
      <c r="X70" s="358"/>
      <c r="Y70" s="358"/>
      <c r="Z70" s="358"/>
      <c r="AA70" s="443"/>
      <c r="AB70" s="443"/>
      <c r="AC70" s="443">
        <f t="shared" si="3"/>
        <v>1302595</v>
      </c>
      <c r="AD70" s="443">
        <f t="shared" si="4"/>
        <v>1302619</v>
      </c>
    </row>
    <row r="71" spans="1:30" s="185" customFormat="1" ht="20" customHeight="1" x14ac:dyDescent="0.35">
      <c r="A71" s="1"/>
      <c r="B71" s="333" t="s">
        <v>554</v>
      </c>
      <c r="C71" s="333" t="s">
        <v>826</v>
      </c>
      <c r="D71" s="333" t="s">
        <v>827</v>
      </c>
      <c r="E71" s="301" t="s">
        <v>550</v>
      </c>
      <c r="F71" s="332" t="s">
        <v>44</v>
      </c>
      <c r="G71" s="378">
        <v>25</v>
      </c>
      <c r="H71" s="376">
        <f t="shared" si="6"/>
        <v>390520</v>
      </c>
      <c r="I71" s="199"/>
      <c r="J71" s="450">
        <v>15620.8</v>
      </c>
      <c r="K71" s="358"/>
      <c r="L71" s="358"/>
      <c r="M71" s="358"/>
      <c r="N71" s="358"/>
      <c r="O71" s="358"/>
      <c r="P71" s="358"/>
      <c r="Q71" s="358"/>
      <c r="R71" s="358"/>
      <c r="S71" s="358"/>
      <c r="T71" s="358"/>
      <c r="U71" s="358"/>
      <c r="V71" s="358"/>
      <c r="W71" s="358"/>
      <c r="X71" s="358"/>
      <c r="Y71" s="358"/>
      <c r="Z71" s="358"/>
      <c r="AA71" s="443"/>
      <c r="AB71" s="443"/>
      <c r="AC71" s="443">
        <f t="shared" si="3"/>
        <v>1302620</v>
      </c>
      <c r="AD71" s="443">
        <f t="shared" si="4"/>
        <v>1302644</v>
      </c>
    </row>
    <row r="72" spans="1:30" s="185" customFormat="1" ht="20" customHeight="1" x14ac:dyDescent="0.35">
      <c r="A72" s="1"/>
      <c r="B72" s="333" t="s">
        <v>554</v>
      </c>
      <c r="C72" s="333" t="s">
        <v>828</v>
      </c>
      <c r="D72" s="333" t="s">
        <v>829</v>
      </c>
      <c r="E72" s="301" t="s">
        <v>550</v>
      </c>
      <c r="F72" s="332" t="s">
        <v>228</v>
      </c>
      <c r="G72" s="378">
        <v>25</v>
      </c>
      <c r="H72" s="376">
        <f t="shared" si="6"/>
        <v>231344.99999999997</v>
      </c>
      <c r="I72" s="199"/>
      <c r="J72" s="450">
        <v>9253.7999999999993</v>
      </c>
      <c r="K72" s="358"/>
      <c r="L72" s="358"/>
      <c r="M72" s="358"/>
      <c r="N72" s="358"/>
      <c r="O72" s="358"/>
      <c r="P72" s="358"/>
      <c r="Q72" s="358"/>
      <c r="R72" s="358"/>
      <c r="S72" s="358"/>
      <c r="T72" s="358"/>
      <c r="U72" s="358"/>
      <c r="V72" s="358"/>
      <c r="W72" s="358"/>
      <c r="X72" s="358"/>
      <c r="Y72" s="358"/>
      <c r="Z72" s="358"/>
      <c r="AA72" s="443"/>
      <c r="AB72" s="443"/>
      <c r="AC72" s="443">
        <f t="shared" si="3"/>
        <v>1302645</v>
      </c>
      <c r="AD72" s="443">
        <f t="shared" si="4"/>
        <v>1302669</v>
      </c>
    </row>
    <row r="73" spans="1:30" s="185" customFormat="1" ht="20" customHeight="1" x14ac:dyDescent="0.35">
      <c r="A73" s="1"/>
      <c r="B73" s="333" t="s">
        <v>554</v>
      </c>
      <c r="C73" s="333" t="s">
        <v>830</v>
      </c>
      <c r="D73" s="333" t="s">
        <v>831</v>
      </c>
      <c r="E73" s="301" t="s">
        <v>550</v>
      </c>
      <c r="F73" s="334" t="s">
        <v>318</v>
      </c>
      <c r="G73" s="378">
        <v>20</v>
      </c>
      <c r="H73" s="376">
        <f t="shared" si="6"/>
        <v>370116</v>
      </c>
      <c r="I73" s="199"/>
      <c r="J73" s="450">
        <v>18505.8</v>
      </c>
      <c r="K73" s="358"/>
      <c r="L73" s="358"/>
      <c r="M73" s="358"/>
      <c r="N73" s="358"/>
      <c r="O73" s="358"/>
      <c r="P73" s="358"/>
      <c r="Q73" s="358"/>
      <c r="R73" s="358"/>
      <c r="S73" s="358"/>
      <c r="T73" s="358"/>
      <c r="U73" s="358"/>
      <c r="V73" s="358"/>
      <c r="W73" s="358"/>
      <c r="X73" s="358"/>
      <c r="Y73" s="358"/>
      <c r="Z73" s="358"/>
      <c r="AA73" s="443"/>
      <c r="AB73" s="443"/>
      <c r="AC73" s="443">
        <f t="shared" si="3"/>
        <v>1302670</v>
      </c>
      <c r="AD73" s="443">
        <f t="shared" si="4"/>
        <v>1302689</v>
      </c>
    </row>
    <row r="74" spans="1:30" s="185" customFormat="1" ht="20" customHeight="1" x14ac:dyDescent="0.35">
      <c r="A74" s="1"/>
      <c r="B74" s="333" t="s">
        <v>554</v>
      </c>
      <c r="C74" s="333" t="s">
        <v>832</v>
      </c>
      <c r="D74" s="333" t="s">
        <v>833</v>
      </c>
      <c r="E74" s="301" t="s">
        <v>550</v>
      </c>
      <c r="F74" s="336" t="s">
        <v>231</v>
      </c>
      <c r="G74" s="378">
        <v>25</v>
      </c>
      <c r="H74" s="376">
        <f t="shared" si="6"/>
        <v>502220</v>
      </c>
      <c r="I74" s="199"/>
      <c r="J74" s="450">
        <v>20088.8</v>
      </c>
      <c r="K74" s="358"/>
      <c r="L74" s="358"/>
      <c r="M74" s="358"/>
      <c r="N74" s="358"/>
      <c r="O74" s="358"/>
      <c r="P74" s="358"/>
      <c r="Q74" s="358"/>
      <c r="R74" s="358"/>
      <c r="S74" s="358"/>
      <c r="T74" s="358"/>
      <c r="U74" s="358"/>
      <c r="V74" s="358"/>
      <c r="W74" s="358"/>
      <c r="X74" s="358"/>
      <c r="Y74" s="358"/>
      <c r="Z74" s="358"/>
      <c r="AA74" s="443"/>
      <c r="AB74" s="443"/>
      <c r="AC74" s="443">
        <f t="shared" si="3"/>
        <v>1302690</v>
      </c>
      <c r="AD74" s="443">
        <f t="shared" si="4"/>
        <v>1302714</v>
      </c>
    </row>
    <row r="75" spans="1:30" s="185" customFormat="1" ht="20" customHeight="1" x14ac:dyDescent="0.35">
      <c r="A75" s="1"/>
      <c r="B75" s="333" t="s">
        <v>554</v>
      </c>
      <c r="C75" s="333" t="s">
        <v>834</v>
      </c>
      <c r="D75" s="333" t="s">
        <v>835</v>
      </c>
      <c r="E75" s="301" t="s">
        <v>550</v>
      </c>
      <c r="F75" s="336" t="s">
        <v>231</v>
      </c>
      <c r="G75" s="378">
        <v>25</v>
      </c>
      <c r="H75" s="376">
        <f t="shared" si="6"/>
        <v>502220</v>
      </c>
      <c r="I75" s="199"/>
      <c r="J75" s="450">
        <v>20088.8</v>
      </c>
      <c r="K75" s="358"/>
      <c r="L75" s="358"/>
      <c r="M75" s="358"/>
      <c r="N75" s="358"/>
      <c r="O75" s="358"/>
      <c r="P75" s="358"/>
      <c r="Q75" s="358"/>
      <c r="R75" s="358"/>
      <c r="S75" s="358"/>
      <c r="T75" s="358"/>
      <c r="U75" s="358"/>
      <c r="V75" s="358"/>
      <c r="W75" s="358"/>
      <c r="X75" s="358"/>
      <c r="Y75" s="358"/>
      <c r="Z75" s="358"/>
      <c r="AA75" s="443"/>
      <c r="AB75" s="443"/>
      <c r="AC75" s="443">
        <f t="shared" si="3"/>
        <v>1302715</v>
      </c>
      <c r="AD75" s="443">
        <f t="shared" si="4"/>
        <v>1302739</v>
      </c>
    </row>
    <row r="76" spans="1:30" s="4" customFormat="1" ht="20" customHeight="1" x14ac:dyDescent="0.35">
      <c r="A76" s="1"/>
      <c r="B76" s="333" t="s">
        <v>47</v>
      </c>
      <c r="C76" s="333" t="s">
        <v>836</v>
      </c>
      <c r="D76" s="333" t="s">
        <v>837</v>
      </c>
      <c r="E76" s="305" t="s">
        <v>36</v>
      </c>
      <c r="F76" s="334" t="s">
        <v>318</v>
      </c>
      <c r="G76" s="374">
        <v>10</v>
      </c>
      <c r="H76" s="376">
        <f t="shared" si="0"/>
        <v>185058</v>
      </c>
      <c r="I76" s="201"/>
      <c r="J76" s="444">
        <v>18505.8</v>
      </c>
      <c r="K76" s="358"/>
      <c r="L76" s="358"/>
      <c r="M76" s="358"/>
      <c r="N76" s="358"/>
      <c r="O76" s="358"/>
      <c r="P76" s="358"/>
      <c r="Q76" s="358"/>
      <c r="R76" s="358"/>
      <c r="S76" s="358"/>
      <c r="T76" s="358"/>
      <c r="U76" s="358"/>
      <c r="V76" s="358"/>
      <c r="W76" s="358"/>
      <c r="X76" s="358"/>
      <c r="Y76" s="358"/>
      <c r="Z76" s="358"/>
      <c r="AA76" s="443"/>
      <c r="AB76" s="443"/>
      <c r="AC76" s="443">
        <f t="shared" si="3"/>
        <v>1302740</v>
      </c>
      <c r="AD76" s="443">
        <f t="shared" si="4"/>
        <v>1302749</v>
      </c>
    </row>
    <row r="77" spans="1:30" s="4" customFormat="1" ht="20" customHeight="1" x14ac:dyDescent="0.35">
      <c r="A77" s="1"/>
      <c r="B77" s="333" t="s">
        <v>47</v>
      </c>
      <c r="C77" s="333" t="s">
        <v>838</v>
      </c>
      <c r="D77" s="333" t="s">
        <v>839</v>
      </c>
      <c r="E77" s="305" t="s">
        <v>36</v>
      </c>
      <c r="F77" s="334" t="s">
        <v>318</v>
      </c>
      <c r="G77" s="374">
        <v>10</v>
      </c>
      <c r="H77" s="376">
        <f t="shared" si="0"/>
        <v>185058</v>
      </c>
      <c r="I77" s="201"/>
      <c r="J77" s="444">
        <v>18505.8</v>
      </c>
      <c r="K77" s="358"/>
      <c r="L77" s="358"/>
      <c r="M77" s="358"/>
      <c r="N77" s="358"/>
      <c r="O77" s="358"/>
      <c r="P77" s="358"/>
      <c r="Q77" s="358"/>
      <c r="R77" s="358"/>
      <c r="S77" s="358"/>
      <c r="T77" s="358"/>
      <c r="U77" s="358"/>
      <c r="V77" s="358"/>
      <c r="W77" s="358"/>
      <c r="X77" s="358"/>
      <c r="Y77" s="358"/>
      <c r="Z77" s="358"/>
      <c r="AA77" s="443"/>
      <c r="AB77" s="443"/>
      <c r="AC77" s="443">
        <f t="shared" ref="AC77:AC118" si="7">AD76+1</f>
        <v>1302750</v>
      </c>
      <c r="AD77" s="443">
        <f t="shared" ref="AD77:AD118" si="8">AD76+G77</f>
        <v>1302759</v>
      </c>
    </row>
    <row r="78" spans="1:30" s="4" customFormat="1" ht="20" customHeight="1" x14ac:dyDescent="0.35">
      <c r="A78" s="1"/>
      <c r="B78" s="333" t="s">
        <v>47</v>
      </c>
      <c r="C78" s="333" t="s">
        <v>840</v>
      </c>
      <c r="D78" s="333" t="s">
        <v>841</v>
      </c>
      <c r="E78" s="305" t="s">
        <v>36</v>
      </c>
      <c r="F78" s="305" t="s">
        <v>24</v>
      </c>
      <c r="G78" s="374">
        <v>10</v>
      </c>
      <c r="H78" s="376">
        <f t="shared" si="0"/>
        <v>263818</v>
      </c>
      <c r="I78" s="201"/>
      <c r="J78" s="444">
        <v>26381.8</v>
      </c>
      <c r="K78" s="358"/>
      <c r="L78" s="358"/>
      <c r="M78" s="358"/>
      <c r="N78" s="358"/>
      <c r="O78" s="358"/>
      <c r="P78" s="358"/>
      <c r="Q78" s="358"/>
      <c r="R78" s="358"/>
      <c r="S78" s="358"/>
      <c r="T78" s="358"/>
      <c r="U78" s="358"/>
      <c r="V78" s="358"/>
      <c r="W78" s="358"/>
      <c r="X78" s="358"/>
      <c r="Y78" s="358"/>
      <c r="Z78" s="358"/>
      <c r="AA78" s="443"/>
      <c r="AB78" s="443"/>
      <c r="AC78" s="443">
        <f t="shared" si="7"/>
        <v>1302760</v>
      </c>
      <c r="AD78" s="443">
        <f t="shared" si="8"/>
        <v>1302769</v>
      </c>
    </row>
    <row r="79" spans="1:30" s="4" customFormat="1" ht="20" customHeight="1" x14ac:dyDescent="0.35">
      <c r="A79" s="1"/>
      <c r="B79" s="333" t="s">
        <v>47</v>
      </c>
      <c r="C79" s="333" t="s">
        <v>842</v>
      </c>
      <c r="D79" s="333" t="s">
        <v>843</v>
      </c>
      <c r="E79" s="305" t="s">
        <v>36</v>
      </c>
      <c r="F79" s="305" t="s">
        <v>37</v>
      </c>
      <c r="G79" s="374">
        <v>10</v>
      </c>
      <c r="H79" s="376">
        <f t="shared" si="0"/>
        <v>125608</v>
      </c>
      <c r="I79" s="201"/>
      <c r="J79" s="444">
        <v>12560.8</v>
      </c>
      <c r="K79" s="358"/>
      <c r="L79" s="358"/>
      <c r="M79" s="358"/>
      <c r="N79" s="358"/>
      <c r="O79" s="358"/>
      <c r="P79" s="358"/>
      <c r="Q79" s="358"/>
      <c r="R79" s="358"/>
      <c r="S79" s="358"/>
      <c r="T79" s="358"/>
      <c r="U79" s="358"/>
      <c r="V79" s="358"/>
      <c r="W79" s="358"/>
      <c r="X79" s="358"/>
      <c r="Y79" s="358"/>
      <c r="Z79" s="358"/>
      <c r="AA79" s="443"/>
      <c r="AB79" s="443"/>
      <c r="AC79" s="443">
        <f t="shared" si="7"/>
        <v>1302770</v>
      </c>
      <c r="AD79" s="443">
        <f t="shared" si="8"/>
        <v>1302779</v>
      </c>
    </row>
    <row r="80" spans="1:30" s="4" customFormat="1" ht="20" customHeight="1" x14ac:dyDescent="0.35">
      <c r="A80" s="1"/>
      <c r="B80" s="333" t="s">
        <v>47</v>
      </c>
      <c r="C80" s="333" t="s">
        <v>844</v>
      </c>
      <c r="D80" s="333" t="s">
        <v>845</v>
      </c>
      <c r="E80" s="305" t="s">
        <v>36</v>
      </c>
      <c r="F80" s="305" t="s">
        <v>37</v>
      </c>
      <c r="G80" s="374">
        <v>10</v>
      </c>
      <c r="H80" s="376">
        <f t="shared" si="0"/>
        <v>125608</v>
      </c>
      <c r="I80" s="201"/>
      <c r="J80" s="444">
        <v>12560.8</v>
      </c>
      <c r="K80" s="358"/>
      <c r="L80" s="358"/>
      <c r="M80" s="358"/>
      <c r="N80" s="358"/>
      <c r="O80" s="358"/>
      <c r="P80" s="358"/>
      <c r="Q80" s="358"/>
      <c r="R80" s="358"/>
      <c r="S80" s="358"/>
      <c r="T80" s="358"/>
      <c r="U80" s="358"/>
      <c r="V80" s="358"/>
      <c r="W80" s="358"/>
      <c r="X80" s="358"/>
      <c r="Y80" s="358"/>
      <c r="Z80" s="358"/>
      <c r="AA80" s="443"/>
      <c r="AB80" s="443"/>
      <c r="AC80" s="443">
        <f t="shared" si="7"/>
        <v>1302780</v>
      </c>
      <c r="AD80" s="443">
        <f t="shared" si="8"/>
        <v>1302789</v>
      </c>
    </row>
    <row r="81" spans="1:30" s="4" customFormat="1" ht="20" customHeight="1" x14ac:dyDescent="0.35">
      <c r="A81" s="1"/>
      <c r="B81" s="333" t="s">
        <v>47</v>
      </c>
      <c r="C81" s="333" t="s">
        <v>846</v>
      </c>
      <c r="D81" s="333" t="s">
        <v>847</v>
      </c>
      <c r="E81" s="305" t="s">
        <v>36</v>
      </c>
      <c r="F81" s="329" t="s">
        <v>25</v>
      </c>
      <c r="G81" s="374">
        <v>10</v>
      </c>
      <c r="H81" s="376">
        <f t="shared" si="0"/>
        <v>213488</v>
      </c>
      <c r="I81" s="201"/>
      <c r="J81" s="444">
        <v>21348.799999999999</v>
      </c>
      <c r="K81" s="358"/>
      <c r="L81" s="358"/>
      <c r="M81" s="358"/>
      <c r="N81" s="358"/>
      <c r="O81" s="358"/>
      <c r="P81" s="358"/>
      <c r="Q81" s="358"/>
      <c r="R81" s="358"/>
      <c r="S81" s="358"/>
      <c r="T81" s="358"/>
      <c r="U81" s="358"/>
      <c r="V81" s="358"/>
      <c r="W81" s="358"/>
      <c r="X81" s="358"/>
      <c r="Y81" s="358"/>
      <c r="Z81" s="358"/>
      <c r="AA81" s="443"/>
      <c r="AB81" s="443"/>
      <c r="AC81" s="443">
        <f t="shared" si="7"/>
        <v>1302790</v>
      </c>
      <c r="AD81" s="443">
        <f t="shared" si="8"/>
        <v>1302799</v>
      </c>
    </row>
    <row r="82" spans="1:30" s="4" customFormat="1" ht="20" customHeight="1" x14ac:dyDescent="0.35">
      <c r="A82" s="1"/>
      <c r="B82" s="333" t="s">
        <v>47</v>
      </c>
      <c r="C82" s="333" t="s">
        <v>848</v>
      </c>
      <c r="D82" s="333" t="s">
        <v>849</v>
      </c>
      <c r="E82" s="305" t="s">
        <v>36</v>
      </c>
      <c r="F82" s="329" t="s">
        <v>25</v>
      </c>
      <c r="G82" s="374">
        <v>10</v>
      </c>
      <c r="H82" s="376">
        <f t="shared" si="0"/>
        <v>213488</v>
      </c>
      <c r="I82" s="201"/>
      <c r="J82" s="444">
        <v>21348.799999999999</v>
      </c>
      <c r="K82" s="358"/>
      <c r="L82" s="358"/>
      <c r="M82" s="358"/>
      <c r="N82" s="358"/>
      <c r="O82" s="358"/>
      <c r="P82" s="358"/>
      <c r="Q82" s="358"/>
      <c r="R82" s="358"/>
      <c r="S82" s="358"/>
      <c r="T82" s="358"/>
      <c r="U82" s="358"/>
      <c r="V82" s="358"/>
      <c r="W82" s="358"/>
      <c r="X82" s="358"/>
      <c r="Y82" s="358"/>
      <c r="Z82" s="358"/>
      <c r="AA82" s="443"/>
      <c r="AB82" s="443"/>
      <c r="AC82" s="443">
        <f t="shared" si="7"/>
        <v>1302800</v>
      </c>
      <c r="AD82" s="443">
        <f t="shared" si="8"/>
        <v>1302809</v>
      </c>
    </row>
    <row r="83" spans="1:30" s="4" customFormat="1" ht="20" customHeight="1" x14ac:dyDescent="0.35">
      <c r="A83" s="1"/>
      <c r="B83" s="333" t="s">
        <v>47</v>
      </c>
      <c r="C83" s="333" t="s">
        <v>850</v>
      </c>
      <c r="D83" s="333" t="s">
        <v>851</v>
      </c>
      <c r="E83" s="305" t="s">
        <v>36</v>
      </c>
      <c r="F83" s="329" t="s">
        <v>25</v>
      </c>
      <c r="G83" s="374">
        <v>10</v>
      </c>
      <c r="H83" s="376">
        <f t="shared" si="0"/>
        <v>213488</v>
      </c>
      <c r="I83" s="201"/>
      <c r="J83" s="444">
        <v>21348.799999999999</v>
      </c>
      <c r="K83" s="358"/>
      <c r="L83" s="358"/>
      <c r="M83" s="358"/>
      <c r="N83" s="358"/>
      <c r="O83" s="358"/>
      <c r="P83" s="358"/>
      <c r="Q83" s="358"/>
      <c r="R83" s="358"/>
      <c r="S83" s="358"/>
      <c r="T83" s="358"/>
      <c r="U83" s="358"/>
      <c r="V83" s="358"/>
      <c r="W83" s="358"/>
      <c r="X83" s="358"/>
      <c r="Y83" s="358"/>
      <c r="Z83" s="358"/>
      <c r="AA83" s="443"/>
      <c r="AB83" s="443"/>
      <c r="AC83" s="443">
        <f t="shared" si="7"/>
        <v>1302810</v>
      </c>
      <c r="AD83" s="443">
        <f t="shared" si="8"/>
        <v>1302819</v>
      </c>
    </row>
    <row r="84" spans="1:30" s="4" customFormat="1" ht="20" customHeight="1" x14ac:dyDescent="0.35">
      <c r="A84" s="1"/>
      <c r="B84" s="333" t="s">
        <v>47</v>
      </c>
      <c r="C84" s="333" t="s">
        <v>852</v>
      </c>
      <c r="D84" s="333" t="s">
        <v>853</v>
      </c>
      <c r="E84" s="305" t="s">
        <v>36</v>
      </c>
      <c r="F84" s="297" t="s">
        <v>38</v>
      </c>
      <c r="G84" s="374">
        <v>10</v>
      </c>
      <c r="H84" s="376">
        <f t="shared" si="0"/>
        <v>144158</v>
      </c>
      <c r="I84" s="201"/>
      <c r="J84" s="444">
        <v>14415.8</v>
      </c>
      <c r="K84" s="358"/>
      <c r="L84" s="358"/>
      <c r="M84" s="358"/>
      <c r="N84" s="358"/>
      <c r="O84" s="358"/>
      <c r="P84" s="358"/>
      <c r="Q84" s="358"/>
      <c r="R84" s="358"/>
      <c r="S84" s="358"/>
      <c r="T84" s="358"/>
      <c r="U84" s="358"/>
      <c r="V84" s="358"/>
      <c r="W84" s="358"/>
      <c r="X84" s="358"/>
      <c r="Y84" s="358"/>
      <c r="Z84" s="358"/>
      <c r="AA84" s="443"/>
      <c r="AB84" s="443"/>
      <c r="AC84" s="443">
        <f t="shared" si="7"/>
        <v>1302820</v>
      </c>
      <c r="AD84" s="443">
        <f t="shared" si="8"/>
        <v>1302829</v>
      </c>
    </row>
    <row r="85" spans="1:30" s="4" customFormat="1" ht="20" customHeight="1" x14ac:dyDescent="0.35">
      <c r="A85" s="1"/>
      <c r="B85" s="333" t="s">
        <v>47</v>
      </c>
      <c r="C85" s="333" t="s">
        <v>854</v>
      </c>
      <c r="D85" s="333" t="s">
        <v>855</v>
      </c>
      <c r="E85" s="305" t="s">
        <v>36</v>
      </c>
      <c r="F85" s="297" t="s">
        <v>38</v>
      </c>
      <c r="G85" s="374">
        <v>10</v>
      </c>
      <c r="H85" s="376">
        <f t="shared" si="0"/>
        <v>144158</v>
      </c>
      <c r="I85" s="201"/>
      <c r="J85" s="444">
        <v>14415.8</v>
      </c>
      <c r="K85" s="358"/>
      <c r="L85" s="358"/>
      <c r="M85" s="358"/>
      <c r="N85" s="358"/>
      <c r="O85" s="358"/>
      <c r="P85" s="358"/>
      <c r="Q85" s="358"/>
      <c r="R85" s="358"/>
      <c r="S85" s="358"/>
      <c r="T85" s="358"/>
      <c r="U85" s="358"/>
      <c r="V85" s="358"/>
      <c r="W85" s="358"/>
      <c r="X85" s="358"/>
      <c r="Y85" s="358"/>
      <c r="Z85" s="358"/>
      <c r="AA85" s="443"/>
      <c r="AB85" s="443"/>
      <c r="AC85" s="443">
        <f t="shared" si="7"/>
        <v>1302830</v>
      </c>
      <c r="AD85" s="443">
        <f t="shared" si="8"/>
        <v>1302839</v>
      </c>
    </row>
    <row r="86" spans="1:30" s="4" customFormat="1" ht="20" customHeight="1" x14ac:dyDescent="0.35">
      <c r="A86" s="1"/>
      <c r="B86" s="333" t="s">
        <v>47</v>
      </c>
      <c r="C86" s="333" t="s">
        <v>856</v>
      </c>
      <c r="D86" s="333" t="s">
        <v>857</v>
      </c>
      <c r="E86" s="305" t="s">
        <v>36</v>
      </c>
      <c r="F86" s="300" t="s">
        <v>39</v>
      </c>
      <c r="G86" s="374">
        <v>10</v>
      </c>
      <c r="H86" s="376">
        <f t="shared" si="0"/>
        <v>85008</v>
      </c>
      <c r="I86" s="201"/>
      <c r="J86" s="446">
        <v>8500.7999999999993</v>
      </c>
      <c r="K86" s="358"/>
      <c r="L86" s="358"/>
      <c r="M86" s="358"/>
      <c r="N86" s="358"/>
      <c r="O86" s="358"/>
      <c r="P86" s="358"/>
      <c r="Q86" s="358"/>
      <c r="R86" s="358"/>
      <c r="S86" s="358"/>
      <c r="T86" s="358"/>
      <c r="U86" s="358"/>
      <c r="V86" s="358"/>
      <c r="W86" s="358"/>
      <c r="X86" s="358"/>
      <c r="Y86" s="358"/>
      <c r="Z86" s="358"/>
      <c r="AA86" s="443"/>
      <c r="AB86" s="443"/>
      <c r="AC86" s="443">
        <f t="shared" si="7"/>
        <v>1302840</v>
      </c>
      <c r="AD86" s="443">
        <f t="shared" si="8"/>
        <v>1302849</v>
      </c>
    </row>
    <row r="87" spans="1:30" s="4" customFormat="1" ht="20" customHeight="1" x14ac:dyDescent="0.35">
      <c r="A87" s="1"/>
      <c r="B87" s="333" t="s">
        <v>47</v>
      </c>
      <c r="C87" s="333" t="s">
        <v>858</v>
      </c>
      <c r="D87" s="333" t="s">
        <v>859</v>
      </c>
      <c r="E87" s="305" t="s">
        <v>36</v>
      </c>
      <c r="F87" s="300" t="s">
        <v>39</v>
      </c>
      <c r="G87" s="374">
        <v>10</v>
      </c>
      <c r="H87" s="376">
        <f t="shared" si="0"/>
        <v>85008</v>
      </c>
      <c r="I87" s="201"/>
      <c r="J87" s="446">
        <v>8500.7999999999993</v>
      </c>
      <c r="K87" s="358"/>
      <c r="L87" s="358"/>
      <c r="M87" s="358"/>
      <c r="N87" s="358"/>
      <c r="O87" s="358"/>
      <c r="P87" s="358"/>
      <c r="Q87" s="358"/>
      <c r="R87" s="358"/>
      <c r="S87" s="358"/>
      <c r="T87" s="358"/>
      <c r="U87" s="358"/>
      <c r="V87" s="358"/>
      <c r="W87" s="358"/>
      <c r="X87" s="358"/>
      <c r="Y87" s="358"/>
      <c r="Z87" s="358"/>
      <c r="AA87" s="443"/>
      <c r="AB87" s="443"/>
      <c r="AC87" s="443">
        <f t="shared" si="7"/>
        <v>1302850</v>
      </c>
      <c r="AD87" s="443">
        <f t="shared" si="8"/>
        <v>1302859</v>
      </c>
    </row>
    <row r="88" spans="1:30" s="4" customFormat="1" ht="20" customHeight="1" x14ac:dyDescent="0.35">
      <c r="A88" s="1"/>
      <c r="B88" s="333" t="s">
        <v>47</v>
      </c>
      <c r="C88" s="333" t="s">
        <v>860</v>
      </c>
      <c r="D88" s="333" t="s">
        <v>861</v>
      </c>
      <c r="E88" s="305" t="s">
        <v>36</v>
      </c>
      <c r="F88" s="297" t="s">
        <v>40</v>
      </c>
      <c r="G88" s="374">
        <v>10</v>
      </c>
      <c r="H88" s="376">
        <f t="shared" si="0"/>
        <v>110908</v>
      </c>
      <c r="I88" s="201"/>
      <c r="J88" s="444">
        <v>11090.8</v>
      </c>
      <c r="K88" s="358"/>
      <c r="L88" s="358"/>
      <c r="M88" s="358"/>
      <c r="N88" s="358"/>
      <c r="O88" s="358"/>
      <c r="P88" s="358"/>
      <c r="Q88" s="358"/>
      <c r="R88" s="358"/>
      <c r="S88" s="358"/>
      <c r="T88" s="358"/>
      <c r="U88" s="358"/>
      <c r="V88" s="358"/>
      <c r="W88" s="358"/>
      <c r="X88" s="358"/>
      <c r="Y88" s="358"/>
      <c r="Z88" s="358"/>
      <c r="AA88" s="443"/>
      <c r="AB88" s="443"/>
      <c r="AC88" s="443">
        <f t="shared" si="7"/>
        <v>1302860</v>
      </c>
      <c r="AD88" s="443">
        <f t="shared" si="8"/>
        <v>1302869</v>
      </c>
    </row>
    <row r="89" spans="1:30" s="4" customFormat="1" ht="20" customHeight="1" x14ac:dyDescent="0.35">
      <c r="A89" s="1"/>
      <c r="B89" s="333" t="s">
        <v>47</v>
      </c>
      <c r="C89" s="333" t="s">
        <v>862</v>
      </c>
      <c r="D89" s="333" t="s">
        <v>863</v>
      </c>
      <c r="E89" s="305" t="s">
        <v>36</v>
      </c>
      <c r="F89" s="305" t="s">
        <v>40</v>
      </c>
      <c r="G89" s="374">
        <v>10</v>
      </c>
      <c r="H89" s="376">
        <f t="shared" si="0"/>
        <v>110908</v>
      </c>
      <c r="I89" s="201"/>
      <c r="J89" s="444">
        <v>11090.8</v>
      </c>
      <c r="K89" s="358"/>
      <c r="L89" s="358"/>
      <c r="M89" s="358"/>
      <c r="N89" s="358"/>
      <c r="O89" s="358"/>
      <c r="P89" s="358"/>
      <c r="Q89" s="358"/>
      <c r="R89" s="358"/>
      <c r="S89" s="358"/>
      <c r="T89" s="358"/>
      <c r="U89" s="358"/>
      <c r="V89" s="358"/>
      <c r="W89" s="358"/>
      <c r="X89" s="358"/>
      <c r="Y89" s="358"/>
      <c r="Z89" s="358"/>
      <c r="AA89" s="443"/>
      <c r="AB89" s="443"/>
      <c r="AC89" s="443">
        <f t="shared" si="7"/>
        <v>1302870</v>
      </c>
      <c r="AD89" s="443">
        <f t="shared" si="8"/>
        <v>1302879</v>
      </c>
    </row>
    <row r="90" spans="1:30" s="4" customFormat="1" ht="20" customHeight="1" x14ac:dyDescent="0.35">
      <c r="A90" s="1"/>
      <c r="B90" s="333" t="s">
        <v>47</v>
      </c>
      <c r="C90" s="333" t="s">
        <v>864</v>
      </c>
      <c r="D90" s="333" t="s">
        <v>865</v>
      </c>
      <c r="E90" s="305" t="s">
        <v>36</v>
      </c>
      <c r="F90" s="329" t="s">
        <v>26</v>
      </c>
      <c r="G90" s="374">
        <v>10</v>
      </c>
      <c r="H90" s="376">
        <f t="shared" si="0"/>
        <v>77508</v>
      </c>
      <c r="I90" s="201"/>
      <c r="J90" s="446">
        <v>7750.8</v>
      </c>
      <c r="K90" s="358"/>
      <c r="L90" s="358"/>
      <c r="M90" s="358"/>
      <c r="N90" s="358"/>
      <c r="O90" s="358"/>
      <c r="P90" s="358"/>
      <c r="Q90" s="358"/>
      <c r="R90" s="358"/>
      <c r="S90" s="358"/>
      <c r="T90" s="358"/>
      <c r="U90" s="358"/>
      <c r="V90" s="358"/>
      <c r="W90" s="358"/>
      <c r="X90" s="358"/>
      <c r="Y90" s="358"/>
      <c r="Z90" s="358"/>
      <c r="AA90" s="443"/>
      <c r="AB90" s="443"/>
      <c r="AC90" s="443">
        <f t="shared" si="7"/>
        <v>1302880</v>
      </c>
      <c r="AD90" s="443">
        <f t="shared" si="8"/>
        <v>1302889</v>
      </c>
    </row>
    <row r="91" spans="1:30" s="4" customFormat="1" ht="20" customHeight="1" x14ac:dyDescent="0.35">
      <c r="A91" s="1"/>
      <c r="B91" s="333" t="s">
        <v>47</v>
      </c>
      <c r="C91" s="333" t="s">
        <v>866</v>
      </c>
      <c r="D91" s="333" t="s">
        <v>867</v>
      </c>
      <c r="E91" s="305" t="s">
        <v>36</v>
      </c>
      <c r="F91" s="329" t="s">
        <v>26</v>
      </c>
      <c r="G91" s="374">
        <v>10</v>
      </c>
      <c r="H91" s="376">
        <f t="shared" si="0"/>
        <v>77508</v>
      </c>
      <c r="I91" s="201"/>
      <c r="J91" s="446">
        <v>7750.8</v>
      </c>
      <c r="K91" s="358"/>
      <c r="L91" s="358"/>
      <c r="M91" s="358"/>
      <c r="N91" s="358"/>
      <c r="O91" s="358"/>
      <c r="P91" s="358"/>
      <c r="Q91" s="358"/>
      <c r="R91" s="358"/>
      <c r="S91" s="358"/>
      <c r="T91" s="358"/>
      <c r="U91" s="358"/>
      <c r="V91" s="358"/>
      <c r="W91" s="358"/>
      <c r="X91" s="358"/>
      <c r="Y91" s="358"/>
      <c r="Z91" s="358"/>
      <c r="AA91" s="443"/>
      <c r="AB91" s="443"/>
      <c r="AC91" s="443">
        <f t="shared" si="7"/>
        <v>1302890</v>
      </c>
      <c r="AD91" s="443">
        <f t="shared" si="8"/>
        <v>1302899</v>
      </c>
    </row>
    <row r="92" spans="1:30" s="4" customFormat="1" ht="20" customHeight="1" x14ac:dyDescent="0.35">
      <c r="A92" s="1"/>
      <c r="B92" s="333" t="s">
        <v>47</v>
      </c>
      <c r="C92" s="333" t="s">
        <v>868</v>
      </c>
      <c r="D92" s="333" t="s">
        <v>869</v>
      </c>
      <c r="E92" s="305" t="s">
        <v>36</v>
      </c>
      <c r="F92" s="372" t="s">
        <v>27</v>
      </c>
      <c r="G92" s="374">
        <v>10</v>
      </c>
      <c r="H92" s="376">
        <f t="shared" si="0"/>
        <v>115158</v>
      </c>
      <c r="I92" s="201"/>
      <c r="J92" s="444">
        <v>11515.8</v>
      </c>
      <c r="K92" s="358"/>
      <c r="L92" s="358"/>
      <c r="M92" s="358"/>
      <c r="N92" s="358"/>
      <c r="O92" s="358"/>
      <c r="P92" s="358"/>
      <c r="Q92" s="358"/>
      <c r="R92" s="358"/>
      <c r="S92" s="358"/>
      <c r="T92" s="358"/>
      <c r="U92" s="358"/>
      <c r="V92" s="358"/>
      <c r="W92" s="358"/>
      <c r="X92" s="358"/>
      <c r="Y92" s="358"/>
      <c r="Z92" s="358"/>
      <c r="AA92" s="443"/>
      <c r="AB92" s="443"/>
      <c r="AC92" s="443">
        <f t="shared" si="7"/>
        <v>1302900</v>
      </c>
      <c r="AD92" s="443">
        <f t="shared" si="8"/>
        <v>1302909</v>
      </c>
    </row>
    <row r="93" spans="1:30" s="4" customFormat="1" ht="20" customHeight="1" x14ac:dyDescent="0.35">
      <c r="A93" s="1"/>
      <c r="B93" s="333" t="s">
        <v>47</v>
      </c>
      <c r="C93" s="333" t="s">
        <v>870</v>
      </c>
      <c r="D93" s="333" t="s">
        <v>871</v>
      </c>
      <c r="E93" s="305" t="s">
        <v>36</v>
      </c>
      <c r="F93" s="372" t="s">
        <v>28</v>
      </c>
      <c r="G93" s="374">
        <v>10</v>
      </c>
      <c r="H93" s="376">
        <f t="shared" si="0"/>
        <v>118708</v>
      </c>
      <c r="I93" s="201"/>
      <c r="J93" s="444">
        <v>11870.8</v>
      </c>
      <c r="K93" s="358"/>
      <c r="L93" s="358"/>
      <c r="M93" s="358"/>
      <c r="N93" s="358"/>
      <c r="O93" s="358"/>
      <c r="P93" s="358"/>
      <c r="Q93" s="358"/>
      <c r="R93" s="358"/>
      <c r="S93" s="358"/>
      <c r="T93" s="358"/>
      <c r="U93" s="358"/>
      <c r="V93" s="358"/>
      <c r="W93" s="358"/>
      <c r="X93" s="358"/>
      <c r="Y93" s="358"/>
      <c r="Z93" s="358"/>
      <c r="AA93" s="443"/>
      <c r="AB93" s="443"/>
      <c r="AC93" s="443">
        <f t="shared" si="7"/>
        <v>1302910</v>
      </c>
      <c r="AD93" s="443">
        <f t="shared" si="8"/>
        <v>1302919</v>
      </c>
    </row>
    <row r="94" spans="1:30" s="4" customFormat="1" ht="20" customHeight="1" x14ac:dyDescent="0.35">
      <c r="A94" s="1"/>
      <c r="B94" s="333" t="s">
        <v>47</v>
      </c>
      <c r="C94" s="333" t="s">
        <v>872</v>
      </c>
      <c r="D94" s="333" t="s">
        <v>873</v>
      </c>
      <c r="E94" s="305" t="s">
        <v>36</v>
      </c>
      <c r="F94" s="305" t="s">
        <v>41</v>
      </c>
      <c r="G94" s="374">
        <v>10</v>
      </c>
      <c r="H94" s="376">
        <f t="shared" si="0"/>
        <v>155678</v>
      </c>
      <c r="I94" s="201"/>
      <c r="J94" s="444">
        <v>15567.8</v>
      </c>
      <c r="K94" s="358"/>
      <c r="L94" s="358"/>
      <c r="M94" s="358"/>
      <c r="N94" s="358"/>
      <c r="O94" s="358"/>
      <c r="P94" s="358"/>
      <c r="Q94" s="358"/>
      <c r="R94" s="358"/>
      <c r="S94" s="358"/>
      <c r="T94" s="358"/>
      <c r="U94" s="358"/>
      <c r="V94" s="358"/>
      <c r="W94" s="358"/>
      <c r="X94" s="358"/>
      <c r="Y94" s="358"/>
      <c r="Z94" s="358"/>
      <c r="AA94" s="443"/>
      <c r="AB94" s="443"/>
      <c r="AC94" s="443">
        <f t="shared" si="7"/>
        <v>1302920</v>
      </c>
      <c r="AD94" s="443">
        <f t="shared" si="8"/>
        <v>1302929</v>
      </c>
    </row>
    <row r="95" spans="1:30" s="4" customFormat="1" ht="20" customHeight="1" x14ac:dyDescent="0.35">
      <c r="A95" s="1"/>
      <c r="B95" s="333" t="s">
        <v>47</v>
      </c>
      <c r="C95" s="333" t="s">
        <v>874</v>
      </c>
      <c r="D95" s="333" t="s">
        <v>875</v>
      </c>
      <c r="E95" s="305" t="s">
        <v>36</v>
      </c>
      <c r="F95" s="305" t="s">
        <v>42</v>
      </c>
      <c r="G95" s="374">
        <v>10</v>
      </c>
      <c r="H95" s="376">
        <f t="shared" si="0"/>
        <v>102118</v>
      </c>
      <c r="I95" s="201"/>
      <c r="J95" s="444">
        <v>10211.799999999999</v>
      </c>
      <c r="K95" s="358"/>
      <c r="L95" s="358"/>
      <c r="M95" s="358"/>
      <c r="N95" s="358"/>
      <c r="O95" s="358"/>
      <c r="P95" s="358"/>
      <c r="Q95" s="358"/>
      <c r="R95" s="358"/>
      <c r="S95" s="358"/>
      <c r="T95" s="358"/>
      <c r="U95" s="358"/>
      <c r="V95" s="358"/>
      <c r="W95" s="358"/>
      <c r="X95" s="358"/>
      <c r="Y95" s="358"/>
      <c r="Z95" s="358"/>
      <c r="AA95" s="443"/>
      <c r="AB95" s="443"/>
      <c r="AC95" s="443">
        <f t="shared" si="7"/>
        <v>1302930</v>
      </c>
      <c r="AD95" s="443">
        <f t="shared" si="8"/>
        <v>1302939</v>
      </c>
    </row>
    <row r="96" spans="1:30" s="4" customFormat="1" ht="20" customHeight="1" x14ac:dyDescent="0.35">
      <c r="A96" s="1"/>
      <c r="B96" s="333" t="s">
        <v>47</v>
      </c>
      <c r="C96" s="333" t="s">
        <v>876</v>
      </c>
      <c r="D96" s="333" t="s">
        <v>877</v>
      </c>
      <c r="E96" s="305" t="s">
        <v>36</v>
      </c>
      <c r="F96" s="332" t="s">
        <v>489</v>
      </c>
      <c r="G96" s="374">
        <v>10</v>
      </c>
      <c r="H96" s="376">
        <f t="shared" si="0"/>
        <v>123858</v>
      </c>
      <c r="I96" s="201"/>
      <c r="J96" s="444">
        <v>12385.8</v>
      </c>
      <c r="K96" s="358"/>
      <c r="L96" s="358"/>
      <c r="M96" s="358"/>
      <c r="N96" s="358"/>
      <c r="O96" s="358"/>
      <c r="P96" s="358"/>
      <c r="Q96" s="358"/>
      <c r="R96" s="358"/>
      <c r="S96" s="358"/>
      <c r="T96" s="358"/>
      <c r="U96" s="358"/>
      <c r="V96" s="358"/>
      <c r="W96" s="358"/>
      <c r="X96" s="358"/>
      <c r="Y96" s="358"/>
      <c r="Z96" s="358"/>
      <c r="AA96" s="443"/>
      <c r="AB96" s="443"/>
      <c r="AC96" s="443">
        <f t="shared" si="7"/>
        <v>1302940</v>
      </c>
      <c r="AD96" s="443">
        <f t="shared" si="8"/>
        <v>1302949</v>
      </c>
    </row>
    <row r="97" spans="1:30" s="4" customFormat="1" ht="20" customHeight="1" x14ac:dyDescent="0.35">
      <c r="A97" s="1"/>
      <c r="B97" s="333" t="s">
        <v>47</v>
      </c>
      <c r="C97" s="333" t="s">
        <v>878</v>
      </c>
      <c r="D97" s="333" t="s">
        <v>879</v>
      </c>
      <c r="E97" s="305" t="s">
        <v>36</v>
      </c>
      <c r="F97" s="298" t="s">
        <v>29</v>
      </c>
      <c r="G97" s="374">
        <v>10</v>
      </c>
      <c r="H97" s="376">
        <f t="shared" ref="H97:H118" si="9">J97*G97</f>
        <v>343818</v>
      </c>
      <c r="I97" s="201"/>
      <c r="J97" s="444">
        <v>34381.800000000003</v>
      </c>
      <c r="K97" s="358"/>
      <c r="L97" s="358"/>
      <c r="M97" s="358"/>
      <c r="N97" s="358"/>
      <c r="O97" s="358"/>
      <c r="P97" s="358"/>
      <c r="Q97" s="358"/>
      <c r="R97" s="358"/>
      <c r="S97" s="358"/>
      <c r="T97" s="358"/>
      <c r="U97" s="358"/>
      <c r="V97" s="358"/>
      <c r="W97" s="358"/>
      <c r="X97" s="358"/>
      <c r="Y97" s="358"/>
      <c r="Z97" s="358"/>
      <c r="AA97" s="443"/>
      <c r="AB97" s="443"/>
      <c r="AC97" s="443">
        <f t="shared" si="7"/>
        <v>1302950</v>
      </c>
      <c r="AD97" s="443">
        <f t="shared" si="8"/>
        <v>1302959</v>
      </c>
    </row>
    <row r="98" spans="1:30" s="4" customFormat="1" ht="20" customHeight="1" x14ac:dyDescent="0.35">
      <c r="A98" s="1"/>
      <c r="B98" s="333" t="s">
        <v>47</v>
      </c>
      <c r="C98" s="333" t="s">
        <v>880</v>
      </c>
      <c r="D98" s="333" t="s">
        <v>881</v>
      </c>
      <c r="E98" s="305" t="s">
        <v>36</v>
      </c>
      <c r="F98" s="305" t="s">
        <v>43</v>
      </c>
      <c r="G98" s="374">
        <v>10</v>
      </c>
      <c r="H98" s="376">
        <f t="shared" si="9"/>
        <v>141808</v>
      </c>
      <c r="I98" s="201"/>
      <c r="J98" s="444">
        <v>14180.8</v>
      </c>
      <c r="K98" s="358"/>
      <c r="L98" s="358"/>
      <c r="M98" s="358"/>
      <c r="N98" s="358"/>
      <c r="O98" s="358"/>
      <c r="P98" s="358"/>
      <c r="Q98" s="358"/>
      <c r="R98" s="358"/>
      <c r="S98" s="358"/>
      <c r="T98" s="358"/>
      <c r="U98" s="358"/>
      <c r="V98" s="358"/>
      <c r="W98" s="358"/>
      <c r="X98" s="358"/>
      <c r="Y98" s="358"/>
      <c r="Z98" s="358"/>
      <c r="AA98" s="443"/>
      <c r="AB98" s="443"/>
      <c r="AC98" s="443">
        <f t="shared" si="7"/>
        <v>1302960</v>
      </c>
      <c r="AD98" s="443">
        <f t="shared" si="8"/>
        <v>1302969</v>
      </c>
    </row>
    <row r="99" spans="1:30" s="4" customFormat="1" ht="20" customHeight="1" x14ac:dyDescent="0.35">
      <c r="A99" s="1"/>
      <c r="B99" s="333" t="s">
        <v>47</v>
      </c>
      <c r="C99" s="333" t="s">
        <v>882</v>
      </c>
      <c r="D99" s="333" t="s">
        <v>883</v>
      </c>
      <c r="E99" s="305" t="s">
        <v>36</v>
      </c>
      <c r="F99" s="305" t="s">
        <v>44</v>
      </c>
      <c r="G99" s="374">
        <v>10</v>
      </c>
      <c r="H99" s="376">
        <f t="shared" si="9"/>
        <v>156208</v>
      </c>
      <c r="I99" s="201"/>
      <c r="J99" s="444">
        <v>15620.8</v>
      </c>
      <c r="K99" s="358"/>
      <c r="L99" s="358"/>
      <c r="M99" s="358"/>
      <c r="N99" s="358"/>
      <c r="O99" s="358"/>
      <c r="P99" s="358"/>
      <c r="Q99" s="358"/>
      <c r="R99" s="358"/>
      <c r="S99" s="358"/>
      <c r="T99" s="358"/>
      <c r="U99" s="358"/>
      <c r="V99" s="358"/>
      <c r="W99" s="358"/>
      <c r="X99" s="358"/>
      <c r="Y99" s="358"/>
      <c r="Z99" s="358"/>
      <c r="AA99" s="443"/>
      <c r="AB99" s="443"/>
      <c r="AC99" s="443">
        <f t="shared" si="7"/>
        <v>1302970</v>
      </c>
      <c r="AD99" s="443">
        <f t="shared" si="8"/>
        <v>1302979</v>
      </c>
    </row>
    <row r="100" spans="1:30" s="4" customFormat="1" ht="20" customHeight="1" x14ac:dyDescent="0.35">
      <c r="A100" s="1"/>
      <c r="B100" s="333" t="s">
        <v>47</v>
      </c>
      <c r="C100" s="333" t="s">
        <v>884</v>
      </c>
      <c r="D100" s="333" t="s">
        <v>885</v>
      </c>
      <c r="E100" s="305" t="s">
        <v>36</v>
      </c>
      <c r="F100" s="305" t="s">
        <v>44</v>
      </c>
      <c r="G100" s="374">
        <v>10</v>
      </c>
      <c r="H100" s="376">
        <f t="shared" si="9"/>
        <v>156208</v>
      </c>
      <c r="I100" s="201"/>
      <c r="J100" s="444">
        <v>15620.8</v>
      </c>
      <c r="K100" s="358"/>
      <c r="L100" s="358"/>
      <c r="M100" s="358"/>
      <c r="N100" s="358"/>
      <c r="O100" s="358"/>
      <c r="P100" s="358"/>
      <c r="Q100" s="358"/>
      <c r="R100" s="358"/>
      <c r="S100" s="358"/>
      <c r="T100" s="358"/>
      <c r="U100" s="358"/>
      <c r="V100" s="358"/>
      <c r="W100" s="358"/>
      <c r="X100" s="358"/>
      <c r="Y100" s="358"/>
      <c r="Z100" s="358"/>
      <c r="AA100" s="443"/>
      <c r="AB100" s="443"/>
      <c r="AC100" s="443">
        <f t="shared" si="7"/>
        <v>1302980</v>
      </c>
      <c r="AD100" s="443">
        <f t="shared" si="8"/>
        <v>1302989</v>
      </c>
    </row>
    <row r="101" spans="1:30" s="4" customFormat="1" ht="20" customHeight="1" x14ac:dyDescent="0.35">
      <c r="A101" s="1"/>
      <c r="B101" s="333" t="s">
        <v>47</v>
      </c>
      <c r="C101" s="333" t="s">
        <v>886</v>
      </c>
      <c r="D101" s="333" t="s">
        <v>887</v>
      </c>
      <c r="E101" s="305" t="s">
        <v>36</v>
      </c>
      <c r="F101" s="305" t="s">
        <v>45</v>
      </c>
      <c r="G101" s="374">
        <v>10</v>
      </c>
      <c r="H101" s="376">
        <f t="shared" si="9"/>
        <v>126008</v>
      </c>
      <c r="I101" s="201"/>
      <c r="J101" s="444">
        <v>12600.8</v>
      </c>
      <c r="K101" s="358"/>
      <c r="L101" s="358"/>
      <c r="M101" s="358"/>
      <c r="N101" s="358"/>
      <c r="O101" s="358"/>
      <c r="P101" s="358"/>
      <c r="Q101" s="358"/>
      <c r="R101" s="358"/>
      <c r="S101" s="358"/>
      <c r="T101" s="358"/>
      <c r="U101" s="358"/>
      <c r="V101" s="358"/>
      <c r="W101" s="358"/>
      <c r="X101" s="358"/>
      <c r="Y101" s="358"/>
      <c r="Z101" s="358"/>
      <c r="AA101" s="443"/>
      <c r="AB101" s="443"/>
      <c r="AC101" s="443">
        <f t="shared" si="7"/>
        <v>1302990</v>
      </c>
      <c r="AD101" s="443">
        <f t="shared" si="8"/>
        <v>1302999</v>
      </c>
    </row>
    <row r="102" spans="1:30" s="4" customFormat="1" ht="20" customHeight="1" x14ac:dyDescent="0.35">
      <c r="A102" s="1"/>
      <c r="B102" s="333" t="s">
        <v>47</v>
      </c>
      <c r="C102" s="333" t="s">
        <v>888</v>
      </c>
      <c r="D102" s="333" t="s">
        <v>889</v>
      </c>
      <c r="E102" s="305" t="s">
        <v>36</v>
      </c>
      <c r="F102" s="305" t="s">
        <v>46</v>
      </c>
      <c r="G102" s="374">
        <v>10</v>
      </c>
      <c r="H102" s="376">
        <f t="shared" si="9"/>
        <v>136858</v>
      </c>
      <c r="I102" s="201"/>
      <c r="J102" s="444">
        <v>13685.8</v>
      </c>
      <c r="K102" s="358"/>
      <c r="L102" s="358"/>
      <c r="M102" s="358"/>
      <c r="N102" s="358"/>
      <c r="O102" s="358"/>
      <c r="P102" s="358"/>
      <c r="Q102" s="358"/>
      <c r="R102" s="358"/>
      <c r="S102" s="358"/>
      <c r="T102" s="358"/>
      <c r="U102" s="358"/>
      <c r="V102" s="358"/>
      <c r="W102" s="358"/>
      <c r="X102" s="358"/>
      <c r="Y102" s="358"/>
      <c r="Z102" s="358"/>
      <c r="AA102" s="443"/>
      <c r="AB102" s="443"/>
      <c r="AC102" s="443">
        <f t="shared" si="7"/>
        <v>1303000</v>
      </c>
      <c r="AD102" s="443">
        <f t="shared" si="8"/>
        <v>1303009</v>
      </c>
    </row>
    <row r="103" spans="1:30" s="4" customFormat="1" ht="20" customHeight="1" x14ac:dyDescent="0.35">
      <c r="A103" s="1"/>
      <c r="B103" s="333" t="s">
        <v>47</v>
      </c>
      <c r="C103" s="333" t="s">
        <v>890</v>
      </c>
      <c r="D103" s="333" t="s">
        <v>891</v>
      </c>
      <c r="E103" s="305" t="s">
        <v>36</v>
      </c>
      <c r="F103" s="334" t="s">
        <v>408</v>
      </c>
      <c r="G103" s="374">
        <v>10</v>
      </c>
      <c r="H103" s="376">
        <f t="shared" si="9"/>
        <v>183158</v>
      </c>
      <c r="I103" s="201"/>
      <c r="J103" s="444">
        <v>18315.8</v>
      </c>
      <c r="K103" s="358"/>
      <c r="L103" s="358"/>
      <c r="M103" s="358"/>
      <c r="N103" s="358"/>
      <c r="O103" s="358"/>
      <c r="P103" s="358"/>
      <c r="Q103" s="358"/>
      <c r="R103" s="358"/>
      <c r="S103" s="358"/>
      <c r="T103" s="358"/>
      <c r="U103" s="358"/>
      <c r="V103" s="358"/>
      <c r="W103" s="358"/>
      <c r="X103" s="358"/>
      <c r="Y103" s="358"/>
      <c r="Z103" s="358"/>
      <c r="AA103" s="443"/>
      <c r="AB103" s="443"/>
      <c r="AC103" s="443">
        <f t="shared" si="7"/>
        <v>1303010</v>
      </c>
      <c r="AD103" s="443">
        <f t="shared" si="8"/>
        <v>1303019</v>
      </c>
    </row>
    <row r="104" spans="1:30" s="4" customFormat="1" ht="20" customHeight="1" x14ac:dyDescent="0.35">
      <c r="A104" s="1"/>
      <c r="B104" s="333" t="s">
        <v>47</v>
      </c>
      <c r="C104" s="333" t="s">
        <v>892</v>
      </c>
      <c r="D104" s="333" t="s">
        <v>893</v>
      </c>
      <c r="E104" s="305" t="s">
        <v>36</v>
      </c>
      <c r="F104" s="329" t="s">
        <v>409</v>
      </c>
      <c r="G104" s="374">
        <v>10</v>
      </c>
      <c r="H104" s="376">
        <f t="shared" si="9"/>
        <v>187158</v>
      </c>
      <c r="I104" s="201"/>
      <c r="J104" s="444">
        <v>18715.8</v>
      </c>
      <c r="K104" s="358"/>
      <c r="L104" s="358"/>
      <c r="M104" s="358"/>
      <c r="N104" s="358"/>
      <c r="O104" s="358"/>
      <c r="P104" s="358"/>
      <c r="Q104" s="358"/>
      <c r="R104" s="358"/>
      <c r="S104" s="358"/>
      <c r="T104" s="358"/>
      <c r="U104" s="358"/>
      <c r="V104" s="358"/>
      <c r="W104" s="358"/>
      <c r="X104" s="358"/>
      <c r="Y104" s="358"/>
      <c r="Z104" s="358"/>
      <c r="AA104" s="443"/>
      <c r="AB104" s="443"/>
      <c r="AC104" s="443">
        <f t="shared" si="7"/>
        <v>1303020</v>
      </c>
      <c r="AD104" s="443">
        <f t="shared" si="8"/>
        <v>1303029</v>
      </c>
    </row>
    <row r="105" spans="1:30" s="4" customFormat="1" ht="20" customHeight="1" x14ac:dyDescent="0.35">
      <c r="A105" s="1"/>
      <c r="B105" s="333" t="s">
        <v>47</v>
      </c>
      <c r="C105" s="333" t="s">
        <v>894</v>
      </c>
      <c r="D105" s="333" t="s">
        <v>895</v>
      </c>
      <c r="E105" s="305" t="s">
        <v>36</v>
      </c>
      <c r="F105" s="336" t="s">
        <v>231</v>
      </c>
      <c r="G105" s="374">
        <v>10</v>
      </c>
      <c r="H105" s="376">
        <f t="shared" si="9"/>
        <v>200888</v>
      </c>
      <c r="I105" s="201"/>
      <c r="J105" s="446">
        <v>20088.8</v>
      </c>
      <c r="K105" s="358"/>
      <c r="L105" s="358"/>
      <c r="M105" s="358"/>
      <c r="N105" s="358"/>
      <c r="O105" s="358"/>
      <c r="P105" s="358"/>
      <c r="Q105" s="358"/>
      <c r="R105" s="358"/>
      <c r="S105" s="358"/>
      <c r="T105" s="358"/>
      <c r="U105" s="358"/>
      <c r="V105" s="358"/>
      <c r="W105" s="358"/>
      <c r="X105" s="358"/>
      <c r="Y105" s="358"/>
      <c r="Z105" s="358"/>
      <c r="AA105" s="443"/>
      <c r="AB105" s="443"/>
      <c r="AC105" s="443">
        <f t="shared" si="7"/>
        <v>1303030</v>
      </c>
      <c r="AD105" s="443">
        <f t="shared" si="8"/>
        <v>1303039</v>
      </c>
    </row>
    <row r="106" spans="1:30" s="4" customFormat="1" ht="20" customHeight="1" x14ac:dyDescent="0.35">
      <c r="A106" s="1"/>
      <c r="B106" s="333" t="s">
        <v>49</v>
      </c>
      <c r="C106" s="333" t="s">
        <v>896</v>
      </c>
      <c r="D106" s="333" t="s">
        <v>897</v>
      </c>
      <c r="E106" s="301" t="s">
        <v>548</v>
      </c>
      <c r="F106" s="329" t="s">
        <v>26</v>
      </c>
      <c r="G106" s="328">
        <v>100</v>
      </c>
      <c r="H106" s="376">
        <f t="shared" si="9"/>
        <v>775080</v>
      </c>
      <c r="I106" s="201"/>
      <c r="J106" s="446">
        <v>7750.8</v>
      </c>
      <c r="K106" s="358"/>
      <c r="L106" s="358"/>
      <c r="M106" s="358"/>
      <c r="N106" s="358"/>
      <c r="O106" s="358"/>
      <c r="P106" s="358"/>
      <c r="Q106" s="358"/>
      <c r="R106" s="358"/>
      <c r="S106" s="358"/>
      <c r="T106" s="358"/>
      <c r="U106" s="358"/>
      <c r="V106" s="358"/>
      <c r="W106" s="358"/>
      <c r="X106" s="358"/>
      <c r="Y106" s="358"/>
      <c r="Z106" s="358"/>
      <c r="AA106" s="443"/>
      <c r="AB106" s="443"/>
      <c r="AC106" s="443">
        <f t="shared" si="7"/>
        <v>1303040</v>
      </c>
      <c r="AD106" s="443">
        <f t="shared" si="8"/>
        <v>1303139</v>
      </c>
    </row>
    <row r="107" spans="1:30" s="4" customFormat="1" ht="20" customHeight="1" x14ac:dyDescent="0.35">
      <c r="A107" s="1"/>
      <c r="B107" s="333" t="s">
        <v>49</v>
      </c>
      <c r="C107" s="333" t="s">
        <v>898</v>
      </c>
      <c r="D107" s="333" t="s">
        <v>899</v>
      </c>
      <c r="E107" s="301" t="s">
        <v>48</v>
      </c>
      <c r="F107" s="334" t="s">
        <v>318</v>
      </c>
      <c r="G107" s="375">
        <v>25</v>
      </c>
      <c r="H107" s="376">
        <f t="shared" si="9"/>
        <v>462645</v>
      </c>
      <c r="I107" s="201"/>
      <c r="J107" s="444">
        <v>18505.8</v>
      </c>
      <c r="K107" s="358"/>
      <c r="L107" s="358"/>
      <c r="M107" s="358"/>
      <c r="N107" s="358"/>
      <c r="O107" s="358"/>
      <c r="P107" s="358"/>
      <c r="Q107" s="358"/>
      <c r="R107" s="358"/>
      <c r="S107" s="358"/>
      <c r="T107" s="358"/>
      <c r="U107" s="358"/>
      <c r="V107" s="358"/>
      <c r="W107" s="358"/>
      <c r="X107" s="358"/>
      <c r="Y107" s="358"/>
      <c r="Z107" s="358"/>
      <c r="AA107" s="443"/>
      <c r="AB107" s="443"/>
      <c r="AC107" s="443">
        <f t="shared" si="7"/>
        <v>1303140</v>
      </c>
      <c r="AD107" s="443">
        <f t="shared" si="8"/>
        <v>1303164</v>
      </c>
    </row>
    <row r="108" spans="1:30" s="4" customFormat="1" ht="20" customHeight="1" x14ac:dyDescent="0.35">
      <c r="A108" s="1"/>
      <c r="B108" s="333" t="s">
        <v>49</v>
      </c>
      <c r="C108" s="333" t="s">
        <v>900</v>
      </c>
      <c r="D108" s="333" t="s">
        <v>901</v>
      </c>
      <c r="E108" s="301" t="s">
        <v>48</v>
      </c>
      <c r="F108" s="299" t="s">
        <v>31</v>
      </c>
      <c r="G108" s="375">
        <v>25</v>
      </c>
      <c r="H108" s="376">
        <f t="shared" si="9"/>
        <v>406020</v>
      </c>
      <c r="I108" s="201"/>
      <c r="J108" s="444">
        <v>16240.8</v>
      </c>
      <c r="K108" s="358"/>
      <c r="L108" s="358"/>
      <c r="M108" s="358"/>
      <c r="N108" s="358"/>
      <c r="O108" s="358"/>
      <c r="P108" s="358"/>
      <c r="Q108" s="358"/>
      <c r="R108" s="358"/>
      <c r="S108" s="358"/>
      <c r="T108" s="358"/>
      <c r="U108" s="358"/>
      <c r="V108" s="358"/>
      <c r="W108" s="358"/>
      <c r="X108" s="358"/>
      <c r="Y108" s="358"/>
      <c r="Z108" s="358"/>
      <c r="AA108" s="443"/>
      <c r="AB108" s="443"/>
      <c r="AC108" s="443">
        <f t="shared" si="7"/>
        <v>1303165</v>
      </c>
      <c r="AD108" s="443">
        <f t="shared" si="8"/>
        <v>1303189</v>
      </c>
    </row>
    <row r="109" spans="1:30" s="4" customFormat="1" ht="20" customHeight="1" x14ac:dyDescent="0.35">
      <c r="A109" s="1"/>
      <c r="B109" s="333" t="s">
        <v>49</v>
      </c>
      <c r="C109" s="333" t="s">
        <v>902</v>
      </c>
      <c r="D109" s="333" t="s">
        <v>903</v>
      </c>
      <c r="E109" s="301" t="s">
        <v>48</v>
      </c>
      <c r="F109" s="372" t="s">
        <v>27</v>
      </c>
      <c r="G109" s="375">
        <v>20</v>
      </c>
      <c r="H109" s="376">
        <f t="shared" si="9"/>
        <v>230316</v>
      </c>
      <c r="I109" s="201"/>
      <c r="J109" s="444">
        <v>11515.8</v>
      </c>
      <c r="K109" s="358"/>
      <c r="L109" s="358"/>
      <c r="M109" s="358"/>
      <c r="N109" s="358"/>
      <c r="O109" s="358"/>
      <c r="P109" s="358"/>
      <c r="Q109" s="358"/>
      <c r="R109" s="358"/>
      <c r="S109" s="358"/>
      <c r="T109" s="358"/>
      <c r="U109" s="358"/>
      <c r="V109" s="358"/>
      <c r="W109" s="358"/>
      <c r="X109" s="358"/>
      <c r="Y109" s="358"/>
      <c r="Z109" s="358"/>
      <c r="AA109" s="443"/>
      <c r="AB109" s="443"/>
      <c r="AC109" s="443">
        <f t="shared" si="7"/>
        <v>1303190</v>
      </c>
      <c r="AD109" s="443">
        <f t="shared" si="8"/>
        <v>1303209</v>
      </c>
    </row>
    <row r="110" spans="1:30" s="4" customFormat="1" ht="20" customHeight="1" x14ac:dyDescent="0.35">
      <c r="A110" s="1"/>
      <c r="B110" s="333" t="s">
        <v>49</v>
      </c>
      <c r="C110" s="333" t="s">
        <v>904</v>
      </c>
      <c r="D110" s="333" t="s">
        <v>905</v>
      </c>
      <c r="E110" s="301" t="s">
        <v>48</v>
      </c>
      <c r="F110" s="334" t="s">
        <v>375</v>
      </c>
      <c r="G110" s="375">
        <v>20</v>
      </c>
      <c r="H110" s="376">
        <f t="shared" si="9"/>
        <v>287216</v>
      </c>
      <c r="I110" s="201"/>
      <c r="J110" s="444">
        <v>14360.8</v>
      </c>
      <c r="K110" s="358"/>
      <c r="L110" s="358"/>
      <c r="M110" s="358"/>
      <c r="N110" s="358"/>
      <c r="O110" s="358"/>
      <c r="P110" s="358"/>
      <c r="Q110" s="358"/>
      <c r="R110" s="358"/>
      <c r="S110" s="358"/>
      <c r="T110" s="358"/>
      <c r="U110" s="358"/>
      <c r="V110" s="358"/>
      <c r="W110" s="358"/>
      <c r="X110" s="358"/>
      <c r="Y110" s="358"/>
      <c r="Z110" s="358"/>
      <c r="AA110" s="443"/>
      <c r="AB110" s="443"/>
      <c r="AC110" s="443">
        <f t="shared" si="7"/>
        <v>1303210</v>
      </c>
      <c r="AD110" s="443">
        <f t="shared" si="8"/>
        <v>1303229</v>
      </c>
    </row>
    <row r="111" spans="1:30" s="4" customFormat="1" ht="20" customHeight="1" x14ac:dyDescent="0.35">
      <c r="A111" s="1"/>
      <c r="B111" s="333" t="s">
        <v>49</v>
      </c>
      <c r="C111" s="333" t="s">
        <v>906</v>
      </c>
      <c r="D111" s="333" t="s">
        <v>907</v>
      </c>
      <c r="E111" s="301" t="s">
        <v>48</v>
      </c>
      <c r="F111" s="336" t="s">
        <v>231</v>
      </c>
      <c r="G111" s="375">
        <v>10</v>
      </c>
      <c r="H111" s="376">
        <f t="shared" si="9"/>
        <v>200888</v>
      </c>
      <c r="I111" s="201"/>
      <c r="J111" s="446">
        <v>20088.8</v>
      </c>
      <c r="K111" s="358"/>
      <c r="L111" s="358"/>
      <c r="M111" s="358"/>
      <c r="N111" s="358"/>
      <c r="O111" s="358"/>
      <c r="P111" s="358"/>
      <c r="Q111" s="358"/>
      <c r="R111" s="358"/>
      <c r="S111" s="358"/>
      <c r="T111" s="358"/>
      <c r="U111" s="358"/>
      <c r="V111" s="358"/>
      <c r="W111" s="358"/>
      <c r="X111" s="358"/>
      <c r="Y111" s="358"/>
      <c r="Z111" s="358"/>
      <c r="AA111" s="443"/>
      <c r="AB111" s="443"/>
      <c r="AC111" s="443">
        <f t="shared" si="7"/>
        <v>1303230</v>
      </c>
      <c r="AD111" s="443">
        <f t="shared" si="8"/>
        <v>1303239</v>
      </c>
    </row>
    <row r="112" spans="1:30" s="4" customFormat="1" ht="20" customHeight="1" x14ac:dyDescent="0.35">
      <c r="A112" s="1"/>
      <c r="B112" s="333" t="s">
        <v>49</v>
      </c>
      <c r="C112" s="333" t="s">
        <v>908</v>
      </c>
      <c r="D112" s="333" t="s">
        <v>909</v>
      </c>
      <c r="E112" s="301" t="s">
        <v>48</v>
      </c>
      <c r="F112" s="329" t="s">
        <v>26</v>
      </c>
      <c r="G112" s="328">
        <v>20</v>
      </c>
      <c r="H112" s="376">
        <f t="shared" si="9"/>
        <v>155016</v>
      </c>
      <c r="I112" s="201"/>
      <c r="J112" s="446">
        <v>7750.8</v>
      </c>
      <c r="K112" s="358"/>
      <c r="L112" s="358"/>
      <c r="M112" s="358"/>
      <c r="N112" s="358"/>
      <c r="O112" s="358"/>
      <c r="P112" s="358"/>
      <c r="Q112" s="358"/>
      <c r="R112" s="358"/>
      <c r="S112" s="358"/>
      <c r="T112" s="358"/>
      <c r="U112" s="358"/>
      <c r="V112" s="358"/>
      <c r="W112" s="358"/>
      <c r="X112" s="358"/>
      <c r="Y112" s="358"/>
      <c r="Z112" s="358"/>
      <c r="AA112" s="443"/>
      <c r="AB112" s="443"/>
      <c r="AC112" s="443">
        <f t="shared" si="7"/>
        <v>1303240</v>
      </c>
      <c r="AD112" s="443">
        <f t="shared" si="8"/>
        <v>1303259</v>
      </c>
    </row>
    <row r="113" spans="1:31" s="4" customFormat="1" ht="20" customHeight="1" x14ac:dyDescent="0.35">
      <c r="A113" s="1"/>
      <c r="B113" s="333" t="s">
        <v>49</v>
      </c>
      <c r="C113" s="333" t="s">
        <v>910</v>
      </c>
      <c r="D113" s="333" t="s">
        <v>911</v>
      </c>
      <c r="E113" s="301" t="s">
        <v>48</v>
      </c>
      <c r="F113" s="336" t="s">
        <v>154</v>
      </c>
      <c r="G113" s="375">
        <v>20</v>
      </c>
      <c r="H113" s="376">
        <f t="shared" si="9"/>
        <v>490296</v>
      </c>
      <c r="I113" s="201"/>
      <c r="J113" s="444">
        <v>24514.799999999999</v>
      </c>
      <c r="K113" s="358"/>
      <c r="L113" s="358"/>
      <c r="M113" s="358"/>
      <c r="N113" s="358"/>
      <c r="O113" s="358"/>
      <c r="P113" s="358"/>
      <c r="Q113" s="358"/>
      <c r="R113" s="358"/>
      <c r="S113" s="358"/>
      <c r="T113" s="358"/>
      <c r="U113" s="358"/>
      <c r="V113" s="358"/>
      <c r="W113" s="358"/>
      <c r="X113" s="358"/>
      <c r="Y113" s="358"/>
      <c r="Z113" s="358"/>
      <c r="AA113" s="443"/>
      <c r="AB113" s="443"/>
      <c r="AC113" s="443">
        <f t="shared" si="7"/>
        <v>1303260</v>
      </c>
      <c r="AD113" s="443">
        <f t="shared" si="8"/>
        <v>1303279</v>
      </c>
    </row>
    <row r="114" spans="1:31" s="4" customFormat="1" ht="20" customHeight="1" x14ac:dyDescent="0.35">
      <c r="A114" s="1"/>
      <c r="B114" s="333" t="s">
        <v>49</v>
      </c>
      <c r="C114" s="333" t="s">
        <v>912</v>
      </c>
      <c r="D114" s="333" t="s">
        <v>913</v>
      </c>
      <c r="E114" s="301" t="s">
        <v>48</v>
      </c>
      <c r="F114" s="298" t="s">
        <v>29</v>
      </c>
      <c r="G114" s="375">
        <v>23</v>
      </c>
      <c r="H114" s="376">
        <f t="shared" si="9"/>
        <v>790781.4</v>
      </c>
      <c r="I114" s="201"/>
      <c r="J114" s="444">
        <v>34381.800000000003</v>
      </c>
      <c r="K114" s="358"/>
      <c r="L114" s="358"/>
      <c r="M114" s="358"/>
      <c r="N114" s="358"/>
      <c r="O114" s="358"/>
      <c r="P114" s="358"/>
      <c r="Q114" s="358"/>
      <c r="R114" s="358"/>
      <c r="S114" s="358"/>
      <c r="T114" s="358"/>
      <c r="U114" s="358"/>
      <c r="V114" s="358"/>
      <c r="W114" s="358"/>
      <c r="X114" s="358"/>
      <c r="Y114" s="358"/>
      <c r="Z114" s="358"/>
      <c r="AA114" s="443"/>
      <c r="AB114" s="443"/>
      <c r="AC114" s="443">
        <f t="shared" si="7"/>
        <v>1303280</v>
      </c>
      <c r="AD114" s="443">
        <f t="shared" si="8"/>
        <v>1303302</v>
      </c>
    </row>
    <row r="115" spans="1:31" s="4" customFormat="1" ht="20" customHeight="1" x14ac:dyDescent="0.35">
      <c r="A115" s="1"/>
      <c r="B115" s="333" t="s">
        <v>49</v>
      </c>
      <c r="C115" s="333" t="s">
        <v>914</v>
      </c>
      <c r="D115" s="333" t="s">
        <v>915</v>
      </c>
      <c r="E115" s="301" t="s">
        <v>48</v>
      </c>
      <c r="F115" s="297" t="s">
        <v>40</v>
      </c>
      <c r="G115" s="375">
        <v>20</v>
      </c>
      <c r="H115" s="376">
        <f t="shared" si="9"/>
        <v>221816</v>
      </c>
      <c r="I115" s="201"/>
      <c r="J115" s="444">
        <v>11090.8</v>
      </c>
      <c r="K115" s="358"/>
      <c r="L115" s="358"/>
      <c r="M115" s="358"/>
      <c r="N115" s="358"/>
      <c r="O115" s="358"/>
      <c r="P115" s="358"/>
      <c r="Q115" s="358"/>
      <c r="R115" s="358"/>
      <c r="S115" s="358"/>
      <c r="T115" s="358"/>
      <c r="U115" s="358"/>
      <c r="V115" s="358"/>
      <c r="W115" s="358"/>
      <c r="X115" s="358"/>
      <c r="Y115" s="358"/>
      <c r="Z115" s="358"/>
      <c r="AA115" s="443"/>
      <c r="AB115" s="443"/>
      <c r="AC115" s="443">
        <f t="shared" si="7"/>
        <v>1303303</v>
      </c>
      <c r="AD115" s="443">
        <f t="shared" si="8"/>
        <v>1303322</v>
      </c>
    </row>
    <row r="116" spans="1:31" s="4" customFormat="1" ht="20" customHeight="1" x14ac:dyDescent="0.35">
      <c r="A116" s="1"/>
      <c r="B116" s="333" t="s">
        <v>49</v>
      </c>
      <c r="C116" s="333" t="s">
        <v>916</v>
      </c>
      <c r="D116" s="333" t="s">
        <v>917</v>
      </c>
      <c r="E116" s="301" t="s">
        <v>48</v>
      </c>
      <c r="F116" s="332" t="s">
        <v>489</v>
      </c>
      <c r="G116" s="375">
        <v>20</v>
      </c>
      <c r="H116" s="376">
        <f t="shared" si="9"/>
        <v>247716</v>
      </c>
      <c r="I116" s="201"/>
      <c r="J116" s="444">
        <v>12385.8</v>
      </c>
      <c r="K116" s="358"/>
      <c r="L116" s="358"/>
      <c r="M116" s="358"/>
      <c r="N116" s="358"/>
      <c r="O116" s="358"/>
      <c r="P116" s="358"/>
      <c r="Q116" s="358"/>
      <c r="R116" s="358"/>
      <c r="S116" s="358"/>
      <c r="T116" s="358"/>
      <c r="U116" s="358"/>
      <c r="V116" s="358"/>
      <c r="W116" s="358"/>
      <c r="X116" s="358"/>
      <c r="Y116" s="358"/>
      <c r="Z116" s="358"/>
      <c r="AA116" s="443"/>
      <c r="AB116" s="443"/>
      <c r="AC116" s="443">
        <f t="shared" si="7"/>
        <v>1303323</v>
      </c>
      <c r="AD116" s="443">
        <f t="shared" si="8"/>
        <v>1303342</v>
      </c>
    </row>
    <row r="117" spans="1:31" s="4" customFormat="1" ht="20" customHeight="1" x14ac:dyDescent="0.35">
      <c r="A117" s="1"/>
      <c r="B117" s="333" t="s">
        <v>49</v>
      </c>
      <c r="C117" s="333" t="s">
        <v>918</v>
      </c>
      <c r="D117" s="333" t="s">
        <v>919</v>
      </c>
      <c r="E117" s="301" t="s">
        <v>48</v>
      </c>
      <c r="F117" s="331" t="s">
        <v>116</v>
      </c>
      <c r="G117" s="375">
        <v>25</v>
      </c>
      <c r="H117" s="376">
        <f t="shared" si="9"/>
        <v>631420</v>
      </c>
      <c r="I117" s="201"/>
      <c r="J117" s="444">
        <v>25256.799999999999</v>
      </c>
      <c r="K117" s="358"/>
      <c r="L117" s="358"/>
      <c r="M117" s="358"/>
      <c r="N117" s="358"/>
      <c r="O117" s="358"/>
      <c r="P117" s="358"/>
      <c r="Q117" s="358"/>
      <c r="R117" s="358"/>
      <c r="S117" s="358"/>
      <c r="T117" s="358"/>
      <c r="U117" s="358"/>
      <c r="V117" s="358"/>
      <c r="W117" s="358"/>
      <c r="X117" s="358"/>
      <c r="Y117" s="358"/>
      <c r="Z117" s="358"/>
      <c r="AA117" s="443"/>
      <c r="AB117" s="443"/>
      <c r="AC117" s="443">
        <f t="shared" si="7"/>
        <v>1303343</v>
      </c>
      <c r="AD117" s="443">
        <f t="shared" si="8"/>
        <v>1303367</v>
      </c>
      <c r="AE117" s="4">
        <f>H117/G117</f>
        <v>25256.799999999999</v>
      </c>
    </row>
    <row r="118" spans="1:31" s="4" customFormat="1" ht="20" customHeight="1" x14ac:dyDescent="0.35">
      <c r="A118" s="1"/>
      <c r="B118" s="333" t="s">
        <v>49</v>
      </c>
      <c r="C118" s="333" t="s">
        <v>920</v>
      </c>
      <c r="D118" s="333" t="s">
        <v>921</v>
      </c>
      <c r="E118" s="301" t="s">
        <v>48</v>
      </c>
      <c r="F118" s="334" t="s">
        <v>408</v>
      </c>
      <c r="G118" s="375">
        <v>20</v>
      </c>
      <c r="H118" s="376">
        <f t="shared" si="9"/>
        <v>366316</v>
      </c>
      <c r="I118" s="201"/>
      <c r="J118" s="444">
        <v>18315.8</v>
      </c>
      <c r="K118" s="358"/>
      <c r="L118" s="358"/>
      <c r="M118" s="358"/>
      <c r="N118" s="358"/>
      <c r="O118" s="358"/>
      <c r="P118" s="358"/>
      <c r="Q118" s="358"/>
      <c r="R118" s="358"/>
      <c r="S118" s="358"/>
      <c r="T118" s="358"/>
      <c r="U118" s="358"/>
      <c r="V118" s="358"/>
      <c r="W118" s="358"/>
      <c r="X118" s="358"/>
      <c r="Y118" s="358"/>
      <c r="Z118" s="358"/>
      <c r="AA118" s="443"/>
      <c r="AB118" s="443"/>
      <c r="AC118" s="443">
        <f t="shared" si="7"/>
        <v>1303368</v>
      </c>
      <c r="AD118" s="443">
        <f t="shared" si="8"/>
        <v>1303387</v>
      </c>
    </row>
    <row r="119" spans="1:31" ht="15.5" customHeight="1" x14ac:dyDescent="0.35">
      <c r="A119" s="1"/>
      <c r="B119" s="202" t="s">
        <v>12</v>
      </c>
      <c r="C119" s="202"/>
      <c r="D119" s="202"/>
      <c r="E119" s="202"/>
      <c r="F119" s="202"/>
      <c r="G119" s="203">
        <f>SUM(G11:G118)</f>
        <v>2056</v>
      </c>
      <c r="H119" s="204">
        <f>SUM(H11:H118)</f>
        <v>30678701.799999997</v>
      </c>
      <c r="I119" s="202"/>
      <c r="J119" s="358"/>
      <c r="K119" s="358"/>
      <c r="L119" s="358"/>
      <c r="M119" s="358"/>
      <c r="N119" s="358"/>
      <c r="O119" s="358"/>
      <c r="P119" s="358"/>
      <c r="Q119" s="358"/>
      <c r="R119" s="358"/>
      <c r="S119" s="358"/>
      <c r="T119" s="358"/>
      <c r="U119" s="358"/>
      <c r="V119" s="358"/>
      <c r="W119" s="358"/>
      <c r="X119" s="358"/>
      <c r="Y119" s="358"/>
      <c r="Z119" s="358"/>
      <c r="AA119" s="443"/>
      <c r="AB119" s="443"/>
      <c r="AC119" s="443"/>
      <c r="AD119" s="443"/>
    </row>
    <row r="120" spans="1:31" s="185" customFormat="1" ht="13.5" customHeight="1" x14ac:dyDescent="0.35">
      <c r="A120" s="1"/>
      <c r="B120" s="288"/>
      <c r="C120" s="288"/>
      <c r="D120" s="288"/>
      <c r="E120" s="288"/>
      <c r="F120" s="288"/>
      <c r="G120" s="289"/>
      <c r="H120" s="290"/>
      <c r="I120" s="288"/>
      <c r="J120" s="1"/>
      <c r="K120" s="1"/>
      <c r="L120" s="1"/>
      <c r="M120" s="1"/>
      <c r="N120" s="1"/>
      <c r="O120" s="1"/>
      <c r="P120" s="1"/>
      <c r="Q120" s="1"/>
      <c r="R120" s="1"/>
      <c r="S120" s="1"/>
      <c r="T120" s="1"/>
      <c r="U120" s="1"/>
      <c r="V120" s="1"/>
      <c r="W120" s="1"/>
      <c r="X120" s="1"/>
      <c r="Y120" s="1"/>
      <c r="Z120" s="1"/>
    </row>
    <row r="121" spans="1:31" ht="14.25" customHeight="1" x14ac:dyDescent="0.35">
      <c r="A121" s="1"/>
      <c r="B121" s="193" t="s">
        <v>704</v>
      </c>
      <c r="C121" s="187"/>
      <c r="D121" s="187"/>
      <c r="E121" s="193" t="s">
        <v>705</v>
      </c>
      <c r="F121" s="187"/>
      <c r="G121" s="187" t="s">
        <v>14</v>
      </c>
      <c r="H121" s="187"/>
      <c r="I121" s="187"/>
      <c r="J121" s="1"/>
      <c r="K121" s="1"/>
      <c r="L121" s="1"/>
      <c r="M121" s="1"/>
      <c r="N121" s="1"/>
      <c r="O121" s="1"/>
      <c r="P121" s="1"/>
      <c r="Q121" s="1"/>
      <c r="R121" s="1"/>
      <c r="S121" s="1"/>
      <c r="T121" s="1"/>
      <c r="U121" s="1"/>
      <c r="V121" s="1"/>
      <c r="W121" s="1"/>
      <c r="X121" s="1"/>
      <c r="Y121" s="1"/>
      <c r="Z121" s="1"/>
    </row>
    <row r="122" spans="1:31" ht="6.5" customHeight="1" x14ac:dyDescent="0.35">
      <c r="A122" s="1"/>
      <c r="B122" s="187"/>
      <c r="C122" s="187"/>
      <c r="D122" s="187"/>
      <c r="E122" s="187"/>
      <c r="F122" s="187"/>
      <c r="G122" s="187"/>
      <c r="H122" s="187"/>
      <c r="I122" s="187"/>
      <c r="J122" s="1"/>
      <c r="K122" s="1"/>
      <c r="L122" s="1"/>
      <c r="M122" s="1"/>
      <c r="N122" s="1"/>
      <c r="O122" s="1"/>
      <c r="P122" s="1"/>
      <c r="Q122" s="1"/>
      <c r="R122" s="1"/>
      <c r="S122" s="1"/>
      <c r="T122" s="1"/>
      <c r="U122" s="1"/>
      <c r="V122" s="1"/>
      <c r="W122" s="1"/>
      <c r="X122" s="1"/>
      <c r="Y122" s="1"/>
      <c r="Z122" s="1"/>
    </row>
    <row r="123" spans="1:31" ht="14.25" customHeight="1" x14ac:dyDescent="0.35">
      <c r="A123" s="1"/>
      <c r="B123" s="187"/>
      <c r="C123" s="187"/>
      <c r="D123" s="187"/>
      <c r="E123" s="187"/>
      <c r="F123" s="187"/>
      <c r="G123" s="187"/>
      <c r="H123" s="187"/>
      <c r="I123" s="187"/>
      <c r="J123" s="309"/>
      <c r="K123" s="1"/>
      <c r="L123" s="1"/>
      <c r="M123" s="1"/>
      <c r="N123" s="1"/>
      <c r="O123" s="1"/>
      <c r="P123" s="1"/>
      <c r="Q123" s="1"/>
      <c r="R123" s="1"/>
      <c r="S123" s="1"/>
      <c r="T123" s="1"/>
      <c r="U123" s="1"/>
      <c r="V123" s="1"/>
      <c r="W123" s="1"/>
      <c r="X123" s="1"/>
      <c r="Y123" s="1"/>
      <c r="Z123" s="1"/>
    </row>
    <row r="124" spans="1:31" ht="14.25" customHeight="1" x14ac:dyDescent="0.35">
      <c r="A124" s="1"/>
      <c r="B124" s="722" t="s">
        <v>545</v>
      </c>
      <c r="C124" s="723"/>
      <c r="D124" s="187"/>
      <c r="E124" s="189" t="s">
        <v>15</v>
      </c>
      <c r="F124" s="190"/>
      <c r="G124" s="189" t="s">
        <v>16</v>
      </c>
      <c r="H124" s="191"/>
      <c r="I124" s="191"/>
      <c r="J124" s="310"/>
      <c r="K124" s="1"/>
      <c r="L124" s="1"/>
      <c r="M124" s="1"/>
      <c r="N124" s="1"/>
      <c r="O124" s="1"/>
      <c r="P124" s="1"/>
      <c r="Q124" s="1"/>
      <c r="R124" s="1"/>
      <c r="S124" s="1"/>
      <c r="T124" s="1"/>
      <c r="U124" s="1"/>
      <c r="V124" s="1"/>
      <c r="W124" s="1"/>
      <c r="X124" s="1"/>
      <c r="Y124" s="1"/>
      <c r="Z124" s="1"/>
    </row>
    <row r="125" spans="1:31" ht="14.25" customHeight="1" x14ac:dyDescent="0.35">
      <c r="A125" s="1"/>
      <c r="B125" s="192" t="s">
        <v>17</v>
      </c>
      <c r="C125" s="187"/>
      <c r="D125" s="187"/>
      <c r="E125" s="192" t="s">
        <v>18</v>
      </c>
      <c r="F125" s="187"/>
      <c r="G125" s="724" t="s">
        <v>19</v>
      </c>
      <c r="H125" s="725"/>
      <c r="I125" s="725"/>
      <c r="J125" s="1"/>
      <c r="K125" s="1"/>
      <c r="L125" s="1"/>
      <c r="M125" s="1"/>
      <c r="N125" s="1"/>
      <c r="O125" s="1"/>
      <c r="P125" s="1"/>
      <c r="Q125" s="1"/>
      <c r="R125" s="1"/>
      <c r="S125" s="1"/>
      <c r="T125" s="1"/>
      <c r="U125" s="1"/>
      <c r="V125" s="1"/>
      <c r="W125" s="1"/>
      <c r="X125" s="1"/>
      <c r="Y125" s="1"/>
      <c r="Z125" s="1"/>
    </row>
    <row r="126" spans="1:31" ht="8" customHeight="1" x14ac:dyDescent="0.35">
      <c r="A126" s="1"/>
      <c r="B126" s="187"/>
      <c r="C126" s="187"/>
      <c r="D126" s="187"/>
      <c r="E126" s="187"/>
      <c r="F126" s="187"/>
      <c r="G126" s="187"/>
      <c r="H126" s="187"/>
      <c r="I126" s="187"/>
      <c r="J126" s="1"/>
      <c r="K126" s="1"/>
      <c r="L126" s="1"/>
      <c r="M126" s="1"/>
      <c r="N126" s="1"/>
      <c r="O126" s="1"/>
      <c r="P126" s="1"/>
      <c r="Q126" s="1"/>
      <c r="R126" s="1"/>
      <c r="S126" s="1"/>
      <c r="T126" s="1"/>
      <c r="U126" s="1"/>
      <c r="V126" s="1"/>
      <c r="W126" s="1"/>
      <c r="X126" s="1"/>
      <c r="Y126" s="1"/>
      <c r="Z126" s="1"/>
    </row>
    <row r="127" spans="1:31" ht="14.25" customHeight="1" x14ac:dyDescent="0.35">
      <c r="A127" s="1"/>
      <c r="B127" s="191" t="s">
        <v>1432</v>
      </c>
      <c r="C127" s="191"/>
      <c r="D127" s="187"/>
      <c r="E127" s="191" t="s">
        <v>544</v>
      </c>
      <c r="F127" s="187"/>
      <c r="G127" s="191" t="s">
        <v>544</v>
      </c>
      <c r="H127" s="191"/>
      <c r="I127" s="191"/>
      <c r="J127" s="1"/>
      <c r="K127" s="1"/>
      <c r="L127" s="1"/>
      <c r="M127" s="1"/>
      <c r="N127" s="1"/>
      <c r="O127" s="1"/>
      <c r="P127" s="1"/>
      <c r="Q127" s="1"/>
      <c r="R127" s="1"/>
      <c r="S127" s="1"/>
      <c r="T127" s="1"/>
      <c r="U127" s="1"/>
      <c r="V127" s="1"/>
      <c r="W127" s="1"/>
      <c r="X127" s="1"/>
      <c r="Y127" s="1"/>
      <c r="Z127" s="1"/>
    </row>
    <row r="128" spans="1:31"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row r="1085" ht="15.75" customHeight="1" x14ac:dyDescent="0.3"/>
    <row r="1086" ht="15.75" customHeight="1" x14ac:dyDescent="0.3"/>
  </sheetData>
  <autoFilter ref="A10:Z121"/>
  <mergeCells count="18">
    <mergeCell ref="AC9:AC10"/>
    <mergeCell ref="AD9:AD10"/>
    <mergeCell ref="Q9:R9"/>
    <mergeCell ref="S9:T9"/>
    <mergeCell ref="G125:I125"/>
    <mergeCell ref="B124:C124"/>
    <mergeCell ref="G9:G10"/>
    <mergeCell ref="H9:H10"/>
    <mergeCell ref="F6:I6"/>
    <mergeCell ref="B2:I2"/>
    <mergeCell ref="B3:I3"/>
    <mergeCell ref="B4:I4"/>
    <mergeCell ref="B9:B10"/>
    <mergeCell ref="C9:C10"/>
    <mergeCell ref="D9:D10"/>
    <mergeCell ref="I9:I10"/>
    <mergeCell ref="E9:E10"/>
    <mergeCell ref="F9:F10"/>
  </mergeCells>
  <printOptions horizontalCentered="1"/>
  <pageMargins left="0.25" right="0" top="0.75" bottom="0.75" header="0" footer="0"/>
  <pageSetup paperSize="9" scale="74" orientation="landscape" r:id="rId1"/>
  <rowBreaks count="1" manualBreakCount="1">
    <brk id="83" max="16383" man="1"/>
  </rowBreaks>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0"/>
  <sheetViews>
    <sheetView topLeftCell="A52" zoomScaleNormal="100" zoomScaleSheetLayoutView="86" workbookViewId="0">
      <selection activeCell="A68" sqref="A68"/>
    </sheetView>
  </sheetViews>
  <sheetFormatPr defaultColWidth="12.6640625" defaultRowHeight="15" customHeight="1" x14ac:dyDescent="0.3"/>
  <cols>
    <col min="1" max="1" width="0.5" style="185" customWidth="1"/>
    <col min="2" max="2" width="16.1640625" style="185" customWidth="1"/>
    <col min="3" max="3" width="22.83203125" style="185" customWidth="1"/>
    <col min="4" max="4" width="23.33203125" style="185" customWidth="1"/>
    <col min="5" max="6" width="41.75" style="185" customWidth="1"/>
    <col min="7" max="7" width="6.6640625" style="185" customWidth="1"/>
    <col min="8" max="8" width="15.75" style="185" customWidth="1"/>
    <col min="9" max="9" width="9.9140625" style="185" customWidth="1"/>
    <col min="10" max="10" width="12.1640625" style="185" customWidth="1"/>
    <col min="11" max="11" width="7.6640625" style="185" customWidth="1"/>
    <col min="12" max="12" width="15.582031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1630</v>
      </c>
      <c r="G6" s="728"/>
      <c r="H6" s="728"/>
      <c r="I6" s="196"/>
      <c r="J6" s="196"/>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8"/>
      <c r="G7" s="196"/>
      <c r="H7" s="196"/>
      <c r="I7" s="459"/>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561</v>
      </c>
      <c r="G9" s="720" t="s">
        <v>9</v>
      </c>
      <c r="H9" s="720" t="s">
        <v>10</v>
      </c>
      <c r="I9" s="720" t="s">
        <v>11</v>
      </c>
      <c r="J9" s="1"/>
      <c r="K9" s="1"/>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1"/>
      <c r="K10" s="1"/>
      <c r="L10" s="1"/>
      <c r="M10" s="1"/>
      <c r="N10" s="1"/>
      <c r="O10" s="1"/>
      <c r="P10" s="1"/>
      <c r="Q10" s="1"/>
      <c r="R10" s="1"/>
      <c r="S10" s="1"/>
      <c r="T10" s="1"/>
      <c r="U10" s="1"/>
      <c r="V10" s="1"/>
      <c r="W10" s="1"/>
      <c r="X10" s="1"/>
      <c r="Y10" s="1"/>
      <c r="Z10" s="1"/>
    </row>
    <row r="11" spans="1:26" ht="30" customHeight="1" x14ac:dyDescent="0.3">
      <c r="A11" s="1"/>
      <c r="B11" s="454" t="s">
        <v>35</v>
      </c>
      <c r="C11" s="454" t="s">
        <v>1632</v>
      </c>
      <c r="D11" s="454" t="s">
        <v>1631</v>
      </c>
      <c r="E11" s="466" t="s">
        <v>1465</v>
      </c>
      <c r="F11" s="498" t="s">
        <v>31</v>
      </c>
      <c r="G11" s="464">
        <v>25</v>
      </c>
      <c r="H11" s="370">
        <f>J11*G11</f>
        <v>406020</v>
      </c>
      <c r="I11" s="471"/>
      <c r="J11" s="186">
        <v>16240.8</v>
      </c>
      <c r="K11" s="1"/>
      <c r="L11" s="469">
        <v>16240.8</v>
      </c>
      <c r="M11" s="309"/>
      <c r="N11" s="310"/>
      <c r="O11" s="1"/>
      <c r="P11" s="318"/>
      <c r="Q11" s="309"/>
      <c r="R11" s="310"/>
      <c r="S11" s="1"/>
      <c r="T11" s="1"/>
      <c r="U11" s="1"/>
      <c r="V11" s="1"/>
      <c r="W11" s="1"/>
      <c r="X11" s="1"/>
      <c r="Y11" s="1"/>
      <c r="Z11" s="1"/>
    </row>
    <row r="12" spans="1:26" ht="30" customHeight="1" x14ac:dyDescent="0.3">
      <c r="A12" s="1"/>
      <c r="B12" s="454" t="s">
        <v>35</v>
      </c>
      <c r="C12" s="454" t="s">
        <v>1633</v>
      </c>
      <c r="D12" s="454" t="s">
        <v>1634</v>
      </c>
      <c r="E12" s="466" t="s">
        <v>1465</v>
      </c>
      <c r="F12" s="498" t="s">
        <v>31</v>
      </c>
      <c r="G12" s="464">
        <v>25</v>
      </c>
      <c r="H12" s="370">
        <f t="shared" ref="H12:H54" si="0">J12*G12</f>
        <v>406020</v>
      </c>
      <c r="I12" s="471"/>
      <c r="J12" s="186">
        <v>16240.8</v>
      </c>
      <c r="K12" s="1"/>
      <c r="L12" s="470">
        <v>16240.8</v>
      </c>
      <c r="M12" s="309"/>
      <c r="N12" s="310"/>
      <c r="O12" s="1"/>
      <c r="P12" s="318"/>
      <c r="Q12" s="309"/>
      <c r="R12" s="310"/>
      <c r="S12" s="1"/>
      <c r="T12" s="1"/>
      <c r="U12" s="1"/>
      <c r="V12" s="1"/>
      <c r="W12" s="1"/>
      <c r="X12" s="1"/>
      <c r="Y12" s="1"/>
      <c r="Z12" s="1"/>
    </row>
    <row r="13" spans="1:26" ht="30" customHeight="1" x14ac:dyDescent="0.3">
      <c r="A13" s="1"/>
      <c r="B13" s="454" t="s">
        <v>35</v>
      </c>
      <c r="C13" s="454" t="s">
        <v>1635</v>
      </c>
      <c r="D13" s="454" t="s">
        <v>1636</v>
      </c>
      <c r="E13" s="466" t="s">
        <v>1467</v>
      </c>
      <c r="F13" s="465" t="s">
        <v>44</v>
      </c>
      <c r="G13" s="464">
        <v>25</v>
      </c>
      <c r="H13" s="370">
        <f t="shared" si="0"/>
        <v>390520</v>
      </c>
      <c r="I13" s="471"/>
      <c r="J13" s="186">
        <v>15620.8</v>
      </c>
      <c r="K13" s="1"/>
      <c r="L13" s="469">
        <v>15620.8</v>
      </c>
      <c r="M13" s="309"/>
      <c r="N13" s="310"/>
      <c r="O13" s="1"/>
      <c r="P13" s="318"/>
      <c r="Q13" s="309"/>
      <c r="R13" s="310"/>
      <c r="S13" s="1"/>
      <c r="T13" s="1"/>
      <c r="U13" s="1"/>
      <c r="V13" s="1"/>
      <c r="W13" s="1"/>
      <c r="X13" s="1"/>
      <c r="Y13" s="1"/>
      <c r="Z13" s="1"/>
    </row>
    <row r="14" spans="1:26" ht="30" customHeight="1" x14ac:dyDescent="0.3">
      <c r="A14" s="1"/>
      <c r="B14" s="454" t="s">
        <v>35</v>
      </c>
      <c r="C14" s="454" t="s">
        <v>1637</v>
      </c>
      <c r="D14" s="454" t="s">
        <v>1638</v>
      </c>
      <c r="E14" s="466" t="s">
        <v>1467</v>
      </c>
      <c r="F14" s="465" t="s">
        <v>44</v>
      </c>
      <c r="G14" s="464">
        <v>25</v>
      </c>
      <c r="H14" s="370">
        <f t="shared" si="0"/>
        <v>390520</v>
      </c>
      <c r="I14" s="471"/>
      <c r="J14" s="186">
        <v>15620.8</v>
      </c>
      <c r="K14" s="1"/>
      <c r="L14" s="469">
        <v>15620.8</v>
      </c>
      <c r="M14" s="309"/>
      <c r="N14" s="310"/>
      <c r="O14" s="1"/>
      <c r="P14" s="318"/>
      <c r="Q14" s="309"/>
      <c r="R14" s="310"/>
      <c r="S14" s="1"/>
      <c r="T14" s="1"/>
      <c r="U14" s="1"/>
      <c r="V14" s="1"/>
      <c r="W14" s="1"/>
      <c r="X14" s="1"/>
      <c r="Y14" s="1"/>
      <c r="Z14" s="1"/>
    </row>
    <row r="15" spans="1:26" ht="30" customHeight="1" x14ac:dyDescent="0.3">
      <c r="A15" s="1"/>
      <c r="B15" s="454" t="s">
        <v>35</v>
      </c>
      <c r="C15" s="454" t="s">
        <v>1639</v>
      </c>
      <c r="D15" s="454" t="s">
        <v>1640</v>
      </c>
      <c r="E15" s="466" t="s">
        <v>1466</v>
      </c>
      <c r="F15" s="498" t="s">
        <v>31</v>
      </c>
      <c r="G15" s="464">
        <v>25</v>
      </c>
      <c r="H15" s="370">
        <f t="shared" si="0"/>
        <v>406020</v>
      </c>
      <c r="I15" s="471"/>
      <c r="J15" s="186">
        <v>16240.8</v>
      </c>
      <c r="K15" s="1"/>
      <c r="L15" s="469">
        <v>16240.8</v>
      </c>
      <c r="M15" s="309"/>
      <c r="N15" s="310"/>
      <c r="O15" s="1"/>
      <c r="P15" s="318"/>
      <c r="Q15" s="309"/>
      <c r="R15" s="310"/>
      <c r="S15" s="1"/>
      <c r="T15" s="1"/>
      <c r="U15" s="1"/>
      <c r="V15" s="1"/>
      <c r="W15" s="1"/>
      <c r="X15" s="1"/>
      <c r="Y15" s="1"/>
      <c r="Z15" s="1"/>
    </row>
    <row r="16" spans="1:26" ht="30" customHeight="1" x14ac:dyDescent="0.3">
      <c r="A16" s="1"/>
      <c r="B16" s="454" t="s">
        <v>35</v>
      </c>
      <c r="C16" s="454" t="s">
        <v>1641</v>
      </c>
      <c r="D16" s="454" t="s">
        <v>1642</v>
      </c>
      <c r="E16" s="460" t="s">
        <v>1466</v>
      </c>
      <c r="F16" s="498" t="s">
        <v>31</v>
      </c>
      <c r="G16" s="464">
        <v>25</v>
      </c>
      <c r="H16" s="370">
        <f t="shared" si="0"/>
        <v>406020</v>
      </c>
      <c r="I16" s="471"/>
      <c r="J16" s="186">
        <v>16240.8</v>
      </c>
      <c r="K16" s="1"/>
      <c r="L16" s="470">
        <v>16240.8</v>
      </c>
      <c r="M16" s="309"/>
      <c r="N16" s="310"/>
      <c r="O16" s="1"/>
      <c r="P16" s="318"/>
      <c r="Q16" s="309"/>
      <c r="R16" s="310"/>
      <c r="S16" s="1"/>
      <c r="T16" s="1"/>
      <c r="U16" s="1"/>
      <c r="V16" s="1"/>
      <c r="W16" s="1"/>
      <c r="X16" s="1"/>
      <c r="Y16" s="1"/>
      <c r="Z16" s="1"/>
    </row>
    <row r="17" spans="1:26" ht="30" customHeight="1" x14ac:dyDescent="0.3">
      <c r="A17" s="1"/>
      <c r="B17" s="454" t="s">
        <v>35</v>
      </c>
      <c r="C17" s="454" t="s">
        <v>1643</v>
      </c>
      <c r="D17" s="454" t="s">
        <v>1644</v>
      </c>
      <c r="E17" s="466" t="s">
        <v>1461</v>
      </c>
      <c r="F17" s="465" t="s">
        <v>25</v>
      </c>
      <c r="G17" s="464">
        <v>25</v>
      </c>
      <c r="H17" s="370">
        <f t="shared" si="0"/>
        <v>533720</v>
      </c>
      <c r="I17" s="471"/>
      <c r="J17" s="186">
        <v>21348.799999999999</v>
      </c>
      <c r="K17" s="1"/>
      <c r="L17" s="469">
        <v>21348.799999999999</v>
      </c>
      <c r="M17" s="309"/>
      <c r="N17" s="310"/>
      <c r="O17" s="1"/>
      <c r="P17" s="318"/>
      <c r="Q17" s="309"/>
      <c r="R17" s="310"/>
      <c r="S17" s="1"/>
      <c r="T17" s="1"/>
      <c r="U17" s="1"/>
      <c r="V17" s="1"/>
      <c r="W17" s="1"/>
      <c r="X17" s="1"/>
      <c r="Y17" s="1"/>
      <c r="Z17" s="1"/>
    </row>
    <row r="18" spans="1:26" ht="30" customHeight="1" x14ac:dyDescent="0.3">
      <c r="A18" s="1"/>
      <c r="B18" s="454" t="s">
        <v>35</v>
      </c>
      <c r="C18" s="454" t="s">
        <v>1645</v>
      </c>
      <c r="D18" s="454" t="s">
        <v>1646</v>
      </c>
      <c r="E18" s="466" t="s">
        <v>1461</v>
      </c>
      <c r="F18" s="465" t="s">
        <v>25</v>
      </c>
      <c r="G18" s="464">
        <v>25</v>
      </c>
      <c r="H18" s="370">
        <f t="shared" si="0"/>
        <v>533720</v>
      </c>
      <c r="I18" s="471"/>
      <c r="J18" s="186">
        <v>21348.799999999999</v>
      </c>
      <c r="K18" s="1"/>
      <c r="L18" s="470">
        <v>21348.799999999999</v>
      </c>
      <c r="M18" s="309"/>
      <c r="N18" s="310"/>
      <c r="O18" s="1"/>
      <c r="P18" s="318"/>
      <c r="Q18" s="309"/>
      <c r="R18" s="310"/>
      <c r="S18" s="1"/>
      <c r="T18" s="1"/>
      <c r="U18" s="1"/>
      <c r="V18" s="1"/>
      <c r="W18" s="1"/>
      <c r="X18" s="1"/>
      <c r="Y18" s="1"/>
      <c r="Z18" s="1"/>
    </row>
    <row r="19" spans="1:26" ht="30" customHeight="1" x14ac:dyDescent="0.35">
      <c r="A19" s="1"/>
      <c r="B19" s="454" t="s">
        <v>35</v>
      </c>
      <c r="C19" s="454" t="s">
        <v>1647</v>
      </c>
      <c r="D19" s="454" t="s">
        <v>1648</v>
      </c>
      <c r="E19" s="466" t="s">
        <v>1461</v>
      </c>
      <c r="F19" s="499" t="s">
        <v>408</v>
      </c>
      <c r="G19" s="464">
        <v>25</v>
      </c>
      <c r="H19" s="370">
        <f t="shared" si="0"/>
        <v>566745</v>
      </c>
      <c r="I19" s="471"/>
      <c r="J19" s="186">
        <v>22669.8</v>
      </c>
      <c r="K19" s="1"/>
      <c r="L19" s="469">
        <v>18315.8</v>
      </c>
      <c r="M19" s="309"/>
      <c r="N19" s="310"/>
      <c r="O19" s="1"/>
      <c r="P19" s="318"/>
      <c r="Q19" s="309"/>
      <c r="R19" s="310"/>
      <c r="S19" s="1"/>
      <c r="T19" s="1"/>
      <c r="U19" s="1"/>
      <c r="V19" s="1"/>
      <c r="W19" s="1"/>
      <c r="X19" s="1"/>
      <c r="Y19" s="1"/>
      <c r="Z19" s="1"/>
    </row>
    <row r="20" spans="1:26" ht="30" customHeight="1" x14ac:dyDescent="0.35">
      <c r="A20" s="1"/>
      <c r="B20" s="454" t="s">
        <v>35</v>
      </c>
      <c r="C20" s="454" t="s">
        <v>1649</v>
      </c>
      <c r="D20" s="454" t="s">
        <v>1650</v>
      </c>
      <c r="E20" s="466" t="s">
        <v>1461</v>
      </c>
      <c r="F20" s="499" t="s">
        <v>408</v>
      </c>
      <c r="G20" s="464">
        <v>25</v>
      </c>
      <c r="H20" s="370">
        <f t="shared" si="0"/>
        <v>566745</v>
      </c>
      <c r="I20" s="471"/>
      <c r="J20" s="186">
        <v>22669.8</v>
      </c>
      <c r="K20" s="1"/>
      <c r="L20" s="470">
        <v>18315.8</v>
      </c>
      <c r="M20" s="309"/>
      <c r="N20" s="310"/>
      <c r="O20" s="1"/>
      <c r="P20" s="318"/>
      <c r="Q20" s="309"/>
      <c r="R20" s="310"/>
      <c r="S20" s="1"/>
      <c r="T20" s="1"/>
      <c r="U20" s="1"/>
      <c r="V20" s="1"/>
      <c r="W20" s="1"/>
      <c r="X20" s="1"/>
      <c r="Y20" s="1"/>
      <c r="Z20" s="1"/>
    </row>
    <row r="21" spans="1:26" ht="30" customHeight="1" x14ac:dyDescent="0.35">
      <c r="A21" s="1"/>
      <c r="B21" s="454" t="s">
        <v>35</v>
      </c>
      <c r="C21" s="454" t="s">
        <v>1651</v>
      </c>
      <c r="D21" s="454" t="s">
        <v>1652</v>
      </c>
      <c r="E21" s="466" t="s">
        <v>1461</v>
      </c>
      <c r="F21" s="499" t="s">
        <v>409</v>
      </c>
      <c r="G21" s="464">
        <v>25</v>
      </c>
      <c r="H21" s="370">
        <f t="shared" si="0"/>
        <v>598220</v>
      </c>
      <c r="I21" s="471"/>
      <c r="J21" s="186">
        <v>23928.799999999999</v>
      </c>
      <c r="K21" s="1"/>
      <c r="L21" s="470">
        <v>18715.8</v>
      </c>
      <c r="M21" s="309"/>
      <c r="N21" s="310"/>
      <c r="O21" s="1"/>
      <c r="P21" s="318"/>
      <c r="Q21" s="309"/>
      <c r="R21" s="310"/>
      <c r="S21" s="1"/>
      <c r="T21" s="1"/>
      <c r="U21" s="1"/>
      <c r="V21" s="1"/>
      <c r="W21" s="1"/>
      <c r="X21" s="1"/>
      <c r="Y21" s="1"/>
      <c r="Z21" s="1"/>
    </row>
    <row r="22" spans="1:26" ht="30" customHeight="1" x14ac:dyDescent="0.35">
      <c r="A22" s="1"/>
      <c r="B22" s="454" t="s">
        <v>35</v>
      </c>
      <c r="C22" s="454" t="s">
        <v>1653</v>
      </c>
      <c r="D22" s="454" t="s">
        <v>1654</v>
      </c>
      <c r="E22" s="466" t="s">
        <v>1460</v>
      </c>
      <c r="F22" s="499" t="s">
        <v>37</v>
      </c>
      <c r="G22" s="464">
        <v>25</v>
      </c>
      <c r="H22" s="370">
        <f t="shared" si="0"/>
        <v>314020</v>
      </c>
      <c r="I22" s="471"/>
      <c r="J22" s="186">
        <v>12560.8</v>
      </c>
      <c r="K22" s="1"/>
      <c r="L22" s="469">
        <v>12560.8</v>
      </c>
      <c r="M22" s="309"/>
      <c r="N22" s="310"/>
      <c r="O22" s="1"/>
      <c r="P22" s="318"/>
      <c r="Q22" s="309"/>
      <c r="R22" s="310"/>
      <c r="S22" s="1"/>
      <c r="T22" s="1"/>
      <c r="U22" s="1"/>
      <c r="V22" s="1"/>
      <c r="W22" s="1"/>
      <c r="X22" s="1"/>
      <c r="Y22" s="1"/>
      <c r="Z22" s="1"/>
    </row>
    <row r="23" spans="1:26" ht="30" customHeight="1" x14ac:dyDescent="0.35">
      <c r="A23" s="1"/>
      <c r="B23" s="454" t="s">
        <v>35</v>
      </c>
      <c r="C23" s="454" t="s">
        <v>1655</v>
      </c>
      <c r="D23" s="454" t="s">
        <v>1656</v>
      </c>
      <c r="E23" s="466" t="s">
        <v>1460</v>
      </c>
      <c r="F23" s="499" t="s">
        <v>37</v>
      </c>
      <c r="G23" s="464">
        <v>25</v>
      </c>
      <c r="H23" s="370">
        <f t="shared" si="0"/>
        <v>314020</v>
      </c>
      <c r="I23" s="471"/>
      <c r="J23" s="186">
        <v>12560.8</v>
      </c>
      <c r="K23" s="1"/>
      <c r="L23" s="470">
        <v>12560.8</v>
      </c>
      <c r="M23" s="309"/>
      <c r="N23" s="310"/>
      <c r="O23" s="1"/>
      <c r="P23" s="318"/>
      <c r="Q23" s="309"/>
      <c r="R23" s="310"/>
      <c r="S23" s="1"/>
      <c r="T23" s="1"/>
      <c r="U23" s="1"/>
      <c r="V23" s="1"/>
      <c r="W23" s="1"/>
      <c r="X23" s="1"/>
      <c r="Y23" s="1"/>
      <c r="Z23" s="1"/>
    </row>
    <row r="24" spans="1:26" ht="30" customHeight="1" x14ac:dyDescent="0.35">
      <c r="A24" s="1"/>
      <c r="B24" s="454" t="s">
        <v>35</v>
      </c>
      <c r="C24" s="454" t="s">
        <v>1657</v>
      </c>
      <c r="D24" s="454" t="s">
        <v>1658</v>
      </c>
      <c r="E24" s="466" t="s">
        <v>1460</v>
      </c>
      <c r="F24" s="499" t="s">
        <v>429</v>
      </c>
      <c r="G24" s="464">
        <v>25</v>
      </c>
      <c r="H24" s="370">
        <f t="shared" si="0"/>
        <v>360395</v>
      </c>
      <c r="I24" s="471"/>
      <c r="J24" s="186">
        <v>14415.8</v>
      </c>
      <c r="K24" s="1"/>
      <c r="L24" s="469">
        <v>14415.8</v>
      </c>
      <c r="M24" s="309"/>
      <c r="N24" s="310"/>
      <c r="O24" s="1"/>
      <c r="P24" s="318"/>
      <c r="Q24" s="309"/>
      <c r="R24" s="310"/>
      <c r="S24" s="1"/>
      <c r="T24" s="1"/>
      <c r="U24" s="1"/>
      <c r="V24" s="1"/>
      <c r="W24" s="1"/>
      <c r="X24" s="1"/>
      <c r="Y24" s="1"/>
      <c r="Z24" s="1"/>
    </row>
    <row r="25" spans="1:26" ht="30" customHeight="1" x14ac:dyDescent="0.35">
      <c r="A25" s="1"/>
      <c r="B25" s="454" t="s">
        <v>35</v>
      </c>
      <c r="C25" s="454" t="s">
        <v>1659</v>
      </c>
      <c r="D25" s="454" t="s">
        <v>1660</v>
      </c>
      <c r="E25" s="466" t="s">
        <v>1460</v>
      </c>
      <c r="F25" s="499" t="s">
        <v>429</v>
      </c>
      <c r="G25" s="464">
        <v>25</v>
      </c>
      <c r="H25" s="370">
        <f t="shared" si="0"/>
        <v>360395</v>
      </c>
      <c r="I25" s="471"/>
      <c r="J25" s="186">
        <v>14415.8</v>
      </c>
      <c r="K25" s="1"/>
      <c r="L25" s="470">
        <v>14415.8</v>
      </c>
      <c r="M25" s="309"/>
      <c r="N25" s="310"/>
      <c r="O25" s="1"/>
      <c r="P25" s="318"/>
      <c r="Q25" s="309"/>
      <c r="R25" s="310"/>
      <c r="S25" s="1"/>
      <c r="T25" s="1"/>
      <c r="U25" s="1"/>
      <c r="V25" s="1"/>
      <c r="W25" s="1"/>
      <c r="X25" s="1"/>
      <c r="Y25" s="1"/>
      <c r="Z25" s="1"/>
    </row>
    <row r="26" spans="1:26" ht="30" customHeight="1" x14ac:dyDescent="0.35">
      <c r="A26" s="1"/>
      <c r="B26" s="454" t="s">
        <v>35</v>
      </c>
      <c r="C26" s="454" t="s">
        <v>1661</v>
      </c>
      <c r="D26" s="454" t="s">
        <v>1662</v>
      </c>
      <c r="E26" s="466" t="s">
        <v>1460</v>
      </c>
      <c r="F26" s="499" t="s">
        <v>187</v>
      </c>
      <c r="G26" s="464">
        <v>25</v>
      </c>
      <c r="H26" s="370">
        <f t="shared" si="0"/>
        <v>389195</v>
      </c>
      <c r="I26" s="471"/>
      <c r="J26" s="186">
        <v>15567.8</v>
      </c>
      <c r="K26" s="1"/>
      <c r="L26" s="469">
        <v>15567.8</v>
      </c>
      <c r="M26" s="309"/>
      <c r="N26" s="310"/>
      <c r="O26" s="1"/>
      <c r="P26" s="318"/>
      <c r="Q26" s="309"/>
      <c r="R26" s="310"/>
      <c r="S26" s="1"/>
      <c r="T26" s="1"/>
      <c r="U26" s="1"/>
      <c r="V26" s="1"/>
      <c r="W26" s="1"/>
      <c r="X26" s="1"/>
      <c r="Y26" s="1"/>
      <c r="Z26" s="1"/>
    </row>
    <row r="27" spans="1:26" ht="30" customHeight="1" x14ac:dyDescent="0.35">
      <c r="A27" s="1"/>
      <c r="B27" s="454" t="s">
        <v>35</v>
      </c>
      <c r="C27" s="454" t="s">
        <v>1663</v>
      </c>
      <c r="D27" s="454" t="s">
        <v>1664</v>
      </c>
      <c r="E27" s="466" t="s">
        <v>1460</v>
      </c>
      <c r="F27" s="499" t="s">
        <v>187</v>
      </c>
      <c r="G27" s="464">
        <v>25</v>
      </c>
      <c r="H27" s="370">
        <f t="shared" si="0"/>
        <v>389195</v>
      </c>
      <c r="I27" s="471"/>
      <c r="J27" s="186">
        <v>15567.8</v>
      </c>
      <c r="K27" s="1"/>
      <c r="L27" s="470">
        <v>15567.8</v>
      </c>
      <c r="M27" s="309"/>
      <c r="N27" s="310"/>
      <c r="O27" s="1"/>
      <c r="P27" s="318"/>
      <c r="Q27" s="309"/>
      <c r="R27" s="310"/>
      <c r="S27" s="1"/>
      <c r="T27" s="1"/>
      <c r="U27" s="1"/>
      <c r="V27" s="1"/>
      <c r="W27" s="1"/>
      <c r="X27" s="1"/>
      <c r="Y27" s="1"/>
      <c r="Z27" s="1"/>
    </row>
    <row r="28" spans="1:26" ht="30" customHeight="1" x14ac:dyDescent="0.3">
      <c r="A28" s="1"/>
      <c r="B28" s="454" t="s">
        <v>35</v>
      </c>
      <c r="C28" s="454" t="s">
        <v>1665</v>
      </c>
      <c r="D28" s="454" t="s">
        <v>1666</v>
      </c>
      <c r="E28" s="466" t="s">
        <v>1464</v>
      </c>
      <c r="F28" s="465" t="s">
        <v>25</v>
      </c>
      <c r="G28" s="464">
        <v>25</v>
      </c>
      <c r="H28" s="370">
        <f t="shared" si="0"/>
        <v>533720</v>
      </c>
      <c r="I28" s="471"/>
      <c r="J28" s="186">
        <v>21348.799999999999</v>
      </c>
      <c r="K28" s="1"/>
      <c r="L28" s="470">
        <v>21348.799999999999</v>
      </c>
      <c r="M28" s="309"/>
      <c r="N28" s="310"/>
      <c r="O28" s="1"/>
      <c r="P28" s="318"/>
      <c r="Q28" s="309"/>
      <c r="R28" s="310"/>
      <c r="S28" s="1"/>
      <c r="T28" s="1"/>
      <c r="U28" s="1"/>
      <c r="V28" s="1"/>
      <c r="W28" s="1"/>
      <c r="X28" s="1"/>
      <c r="Y28" s="1"/>
      <c r="Z28" s="1"/>
    </row>
    <row r="29" spans="1:26" ht="30" customHeight="1" x14ac:dyDescent="0.3">
      <c r="A29" s="1"/>
      <c r="B29" s="454" t="s">
        <v>35</v>
      </c>
      <c r="C29" s="454" t="s">
        <v>1667</v>
      </c>
      <c r="D29" s="454" t="s">
        <v>1668</v>
      </c>
      <c r="E29" s="466" t="s">
        <v>1464</v>
      </c>
      <c r="F29" s="465" t="s">
        <v>25</v>
      </c>
      <c r="G29" s="500">
        <v>25</v>
      </c>
      <c r="H29" s="370">
        <f t="shared" si="0"/>
        <v>533720</v>
      </c>
      <c r="I29" s="471"/>
      <c r="J29" s="186">
        <v>21348.799999999999</v>
      </c>
      <c r="K29" s="1"/>
      <c r="L29" s="470">
        <v>21348.799999999999</v>
      </c>
      <c r="M29" s="309"/>
      <c r="N29" s="310"/>
      <c r="O29" s="1"/>
      <c r="P29" s="318"/>
      <c r="Q29" s="309"/>
      <c r="R29" s="310"/>
      <c r="S29" s="1"/>
      <c r="T29" s="1"/>
      <c r="U29" s="1"/>
      <c r="V29" s="1"/>
      <c r="W29" s="1"/>
      <c r="X29" s="1"/>
      <c r="Y29" s="1"/>
      <c r="Z29" s="1"/>
    </row>
    <row r="30" spans="1:26" ht="30" customHeight="1" x14ac:dyDescent="0.3">
      <c r="A30" s="1"/>
      <c r="B30" s="454" t="s">
        <v>35</v>
      </c>
      <c r="C30" s="454" t="s">
        <v>1669</v>
      </c>
      <c r="D30" s="454" t="s">
        <v>1670</v>
      </c>
      <c r="E30" s="466" t="s">
        <v>1464</v>
      </c>
      <c r="F30" s="465" t="s">
        <v>25</v>
      </c>
      <c r="G30" s="500">
        <v>25</v>
      </c>
      <c r="H30" s="370">
        <f t="shared" si="0"/>
        <v>533720</v>
      </c>
      <c r="I30" s="471"/>
      <c r="J30" s="186">
        <v>21348.799999999999</v>
      </c>
      <c r="K30" s="1"/>
      <c r="L30" s="469">
        <v>21348.799999999999</v>
      </c>
      <c r="M30" s="309"/>
      <c r="N30" s="310"/>
      <c r="O30" s="1"/>
      <c r="P30" s="318"/>
      <c r="Q30" s="309"/>
      <c r="R30" s="310"/>
      <c r="S30" s="1"/>
      <c r="T30" s="1"/>
      <c r="U30" s="1"/>
      <c r="V30" s="1"/>
      <c r="W30" s="1"/>
      <c r="X30" s="1"/>
      <c r="Y30" s="1"/>
      <c r="Z30" s="1"/>
    </row>
    <row r="31" spans="1:26" ht="30" customHeight="1" x14ac:dyDescent="0.35">
      <c r="A31" s="1"/>
      <c r="B31" s="454" t="s">
        <v>35</v>
      </c>
      <c r="C31" s="454" t="s">
        <v>1671</v>
      </c>
      <c r="D31" s="454" t="s">
        <v>1672</v>
      </c>
      <c r="E31" s="466" t="s">
        <v>1464</v>
      </c>
      <c r="F31" s="463" t="s">
        <v>27</v>
      </c>
      <c r="G31" s="464">
        <v>25</v>
      </c>
      <c r="H31" s="370">
        <f t="shared" si="0"/>
        <v>313445</v>
      </c>
      <c r="I31" s="471"/>
      <c r="J31" s="186">
        <v>12537.8</v>
      </c>
      <c r="K31" s="1"/>
      <c r="L31" s="469">
        <v>12537.8</v>
      </c>
      <c r="M31" s="309"/>
      <c r="N31" s="310"/>
      <c r="O31" s="1"/>
      <c r="P31" s="318"/>
      <c r="Q31" s="309"/>
      <c r="R31" s="310"/>
      <c r="S31" s="1"/>
      <c r="T31" s="1"/>
      <c r="U31" s="1"/>
      <c r="V31" s="1"/>
      <c r="W31" s="1"/>
      <c r="X31" s="1"/>
      <c r="Y31" s="1"/>
      <c r="Z31" s="1"/>
    </row>
    <row r="32" spans="1:26" ht="30" customHeight="1" x14ac:dyDescent="0.35">
      <c r="A32" s="1"/>
      <c r="B32" s="454" t="s">
        <v>35</v>
      </c>
      <c r="C32" s="454" t="s">
        <v>1673</v>
      </c>
      <c r="D32" s="454" t="s">
        <v>1674</v>
      </c>
      <c r="E32" s="466" t="s">
        <v>1464</v>
      </c>
      <c r="F32" s="499" t="s">
        <v>404</v>
      </c>
      <c r="G32" s="464">
        <v>25</v>
      </c>
      <c r="H32" s="370">
        <f t="shared" si="0"/>
        <v>457520</v>
      </c>
      <c r="I32" s="471"/>
      <c r="J32" s="186">
        <v>18300.8</v>
      </c>
      <c r="K32" s="1"/>
      <c r="L32" s="469">
        <v>18300.8</v>
      </c>
      <c r="M32" s="309"/>
      <c r="N32" s="310"/>
      <c r="O32" s="1"/>
      <c r="P32" s="318"/>
      <c r="Q32" s="309"/>
      <c r="R32" s="310"/>
      <c r="S32" s="1"/>
      <c r="T32" s="1"/>
      <c r="U32" s="1"/>
      <c r="V32" s="1"/>
      <c r="W32" s="1"/>
      <c r="X32" s="1"/>
      <c r="Y32" s="1"/>
      <c r="Z32" s="1"/>
    </row>
    <row r="33" spans="1:26" ht="30" customHeight="1" x14ac:dyDescent="0.35">
      <c r="A33" s="1"/>
      <c r="B33" s="454" t="s">
        <v>35</v>
      </c>
      <c r="C33" s="454" t="s">
        <v>1675</v>
      </c>
      <c r="D33" s="454" t="s">
        <v>1676</v>
      </c>
      <c r="E33" s="460" t="s">
        <v>1464</v>
      </c>
      <c r="F33" s="499" t="s">
        <v>404</v>
      </c>
      <c r="G33" s="464">
        <v>25</v>
      </c>
      <c r="H33" s="370">
        <f t="shared" si="0"/>
        <v>457520</v>
      </c>
      <c r="I33" s="471"/>
      <c r="J33" s="186">
        <v>18300.8</v>
      </c>
      <c r="K33" s="1"/>
      <c r="L33" s="470">
        <v>18300.8</v>
      </c>
      <c r="M33" s="309"/>
      <c r="N33" s="310"/>
      <c r="O33" s="1"/>
      <c r="P33" s="318"/>
      <c r="Q33" s="309"/>
      <c r="R33" s="310"/>
      <c r="S33" s="1"/>
      <c r="T33" s="1"/>
      <c r="U33" s="1"/>
      <c r="V33" s="1"/>
      <c r="W33" s="1"/>
      <c r="X33" s="1"/>
      <c r="Y33" s="1"/>
      <c r="Z33" s="1"/>
    </row>
    <row r="34" spans="1:26" ht="30" customHeight="1" x14ac:dyDescent="0.35">
      <c r="A34" s="1"/>
      <c r="B34" s="454" t="s">
        <v>35</v>
      </c>
      <c r="C34" s="454" t="s">
        <v>1677</v>
      </c>
      <c r="D34" s="454" t="s">
        <v>1678</v>
      </c>
      <c r="E34" s="466" t="s">
        <v>1464</v>
      </c>
      <c r="F34" s="463" t="s">
        <v>375</v>
      </c>
      <c r="G34" s="464">
        <v>25</v>
      </c>
      <c r="H34" s="370">
        <f t="shared" si="0"/>
        <v>366245</v>
      </c>
      <c r="I34" s="471"/>
      <c r="J34" s="186">
        <v>14649.8</v>
      </c>
      <c r="K34" s="1"/>
      <c r="L34" s="469">
        <v>14649.8</v>
      </c>
      <c r="M34" s="309"/>
      <c r="N34" s="310"/>
      <c r="O34" s="1"/>
      <c r="P34" s="318"/>
      <c r="Q34" s="309"/>
      <c r="R34" s="310"/>
      <c r="S34" s="1"/>
      <c r="T34" s="1"/>
      <c r="U34" s="1"/>
      <c r="V34" s="1"/>
      <c r="W34" s="1"/>
      <c r="X34" s="1"/>
      <c r="Y34" s="1"/>
      <c r="Z34" s="1"/>
    </row>
    <row r="35" spans="1:26" ht="30" customHeight="1" x14ac:dyDescent="0.35">
      <c r="A35" s="1"/>
      <c r="B35" s="454" t="s">
        <v>35</v>
      </c>
      <c r="C35" s="454" t="s">
        <v>1679</v>
      </c>
      <c r="D35" s="454" t="s">
        <v>1680</v>
      </c>
      <c r="E35" s="460" t="s">
        <v>1464</v>
      </c>
      <c r="F35" s="463" t="s">
        <v>375</v>
      </c>
      <c r="G35" s="464">
        <v>25</v>
      </c>
      <c r="H35" s="370">
        <f t="shared" si="0"/>
        <v>366245</v>
      </c>
      <c r="I35" s="471"/>
      <c r="J35" s="186">
        <v>14649.8</v>
      </c>
      <c r="K35" s="1"/>
      <c r="L35" s="470">
        <v>14649.8</v>
      </c>
      <c r="M35" s="309"/>
      <c r="N35" s="310"/>
      <c r="O35" s="1"/>
      <c r="P35" s="318"/>
      <c r="Q35" s="309"/>
      <c r="R35" s="310"/>
      <c r="S35" s="1"/>
      <c r="T35" s="1"/>
      <c r="U35" s="1"/>
      <c r="V35" s="1"/>
      <c r="W35" s="1"/>
      <c r="X35" s="1"/>
      <c r="Y35" s="1"/>
      <c r="Z35" s="1"/>
    </row>
    <row r="36" spans="1:26" ht="30" customHeight="1" x14ac:dyDescent="0.35">
      <c r="A36" s="1"/>
      <c r="B36" s="454" t="s">
        <v>35</v>
      </c>
      <c r="C36" s="454" t="s">
        <v>1681</v>
      </c>
      <c r="D36" s="454" t="s">
        <v>1682</v>
      </c>
      <c r="E36" s="466" t="s">
        <v>1464</v>
      </c>
      <c r="F36" s="499" t="s">
        <v>408</v>
      </c>
      <c r="G36" s="464">
        <v>25</v>
      </c>
      <c r="H36" s="370">
        <f t="shared" si="0"/>
        <v>566745</v>
      </c>
      <c r="I36" s="471"/>
      <c r="J36" s="186">
        <v>22669.8</v>
      </c>
      <c r="K36" s="1"/>
      <c r="L36" s="469">
        <v>18315.8</v>
      </c>
      <c r="M36" s="309"/>
      <c r="N36" s="310"/>
      <c r="O36" s="1"/>
      <c r="P36" s="318"/>
      <c r="Q36" s="309"/>
      <c r="R36" s="310"/>
      <c r="S36" s="1"/>
      <c r="T36" s="1"/>
      <c r="U36" s="1"/>
      <c r="V36" s="1"/>
      <c r="W36" s="1"/>
      <c r="X36" s="1"/>
      <c r="Y36" s="1"/>
      <c r="Z36" s="1"/>
    </row>
    <row r="37" spans="1:26" ht="30" customHeight="1" x14ac:dyDescent="0.35">
      <c r="A37" s="1"/>
      <c r="B37" s="454" t="s">
        <v>35</v>
      </c>
      <c r="C37" s="454" t="s">
        <v>1683</v>
      </c>
      <c r="D37" s="454" t="s">
        <v>1684</v>
      </c>
      <c r="E37" s="466" t="s">
        <v>1464</v>
      </c>
      <c r="F37" s="499" t="s">
        <v>409</v>
      </c>
      <c r="G37" s="464">
        <v>25</v>
      </c>
      <c r="H37" s="370">
        <f t="shared" si="0"/>
        <v>598220</v>
      </c>
      <c r="I37" s="471"/>
      <c r="J37" s="186">
        <v>23928.799999999999</v>
      </c>
      <c r="K37" s="1"/>
      <c r="L37" s="469">
        <v>18715.8</v>
      </c>
      <c r="M37" s="309"/>
      <c r="N37" s="310"/>
      <c r="O37" s="1"/>
      <c r="P37" s="318"/>
      <c r="Q37" s="309"/>
      <c r="R37" s="310"/>
      <c r="S37" s="1"/>
      <c r="T37" s="1"/>
      <c r="U37" s="1"/>
      <c r="V37" s="1"/>
      <c r="W37" s="1"/>
      <c r="X37" s="1"/>
      <c r="Y37" s="1"/>
      <c r="Z37" s="1"/>
    </row>
    <row r="38" spans="1:26" ht="30" customHeight="1" x14ac:dyDescent="0.35">
      <c r="A38" s="1"/>
      <c r="B38" s="454" t="s">
        <v>35</v>
      </c>
      <c r="C38" s="454" t="s">
        <v>1685</v>
      </c>
      <c r="D38" s="454" t="s">
        <v>1686</v>
      </c>
      <c r="E38" s="460" t="s">
        <v>1464</v>
      </c>
      <c r="F38" s="499" t="s">
        <v>409</v>
      </c>
      <c r="G38" s="464">
        <v>25</v>
      </c>
      <c r="H38" s="370">
        <f t="shared" si="0"/>
        <v>598220</v>
      </c>
      <c r="I38" s="471"/>
      <c r="J38" s="186">
        <v>23928.799999999999</v>
      </c>
      <c r="K38" s="1"/>
      <c r="L38" s="470">
        <v>18715.8</v>
      </c>
      <c r="M38" s="309"/>
      <c r="N38" s="310"/>
      <c r="O38" s="1"/>
      <c r="P38" s="318"/>
      <c r="Q38" s="309"/>
      <c r="R38" s="310"/>
      <c r="S38" s="1"/>
      <c r="T38" s="1"/>
      <c r="U38" s="1"/>
      <c r="V38" s="1"/>
      <c r="W38" s="1"/>
      <c r="X38" s="1"/>
      <c r="Y38" s="1"/>
      <c r="Z38" s="1"/>
    </row>
    <row r="39" spans="1:26" ht="30" customHeight="1" x14ac:dyDescent="0.3">
      <c r="A39" s="1"/>
      <c r="B39" s="454" t="s">
        <v>35</v>
      </c>
      <c r="C39" s="454" t="s">
        <v>1687</v>
      </c>
      <c r="D39" s="454" t="s">
        <v>1688</v>
      </c>
      <c r="E39" s="466" t="s">
        <v>1462</v>
      </c>
      <c r="F39" s="465" t="s">
        <v>25</v>
      </c>
      <c r="G39" s="464">
        <v>25</v>
      </c>
      <c r="H39" s="370">
        <f t="shared" si="0"/>
        <v>533720</v>
      </c>
      <c r="I39" s="471"/>
      <c r="J39" s="186">
        <v>21348.799999999999</v>
      </c>
      <c r="K39" s="1"/>
      <c r="L39" s="469">
        <v>21348.799999999999</v>
      </c>
      <c r="M39" s="309"/>
      <c r="N39" s="310"/>
      <c r="O39" s="1"/>
      <c r="P39" s="318"/>
      <c r="Q39" s="309"/>
      <c r="R39" s="310"/>
      <c r="S39" s="1"/>
      <c r="T39" s="1"/>
      <c r="U39" s="1"/>
      <c r="V39" s="1"/>
      <c r="W39" s="1"/>
      <c r="X39" s="1"/>
      <c r="Y39" s="1"/>
      <c r="Z39" s="1"/>
    </row>
    <row r="40" spans="1:26" ht="30" customHeight="1" x14ac:dyDescent="0.3">
      <c r="A40" s="1"/>
      <c r="B40" s="454" t="s">
        <v>35</v>
      </c>
      <c r="C40" s="454" t="s">
        <v>1689</v>
      </c>
      <c r="D40" s="454" t="s">
        <v>1690</v>
      </c>
      <c r="E40" s="460" t="s">
        <v>1462</v>
      </c>
      <c r="F40" s="465" t="s">
        <v>25</v>
      </c>
      <c r="G40" s="464">
        <v>25</v>
      </c>
      <c r="H40" s="370">
        <f t="shared" si="0"/>
        <v>533720</v>
      </c>
      <c r="I40" s="471"/>
      <c r="J40" s="186">
        <v>21348.799999999999</v>
      </c>
      <c r="K40" s="1"/>
      <c r="L40" s="470">
        <v>21348.799999999999</v>
      </c>
      <c r="M40" s="309"/>
      <c r="N40" s="310"/>
      <c r="O40" s="1"/>
      <c r="P40" s="318"/>
      <c r="Q40" s="309"/>
      <c r="R40" s="310"/>
      <c r="S40" s="1"/>
      <c r="T40" s="1"/>
      <c r="U40" s="1"/>
      <c r="V40" s="1"/>
      <c r="W40" s="1"/>
      <c r="X40" s="1"/>
      <c r="Y40" s="1"/>
      <c r="Z40" s="1"/>
    </row>
    <row r="41" spans="1:26" ht="30" customHeight="1" x14ac:dyDescent="0.3">
      <c r="A41" s="1"/>
      <c r="B41" s="454" t="s">
        <v>35</v>
      </c>
      <c r="C41" s="454" t="s">
        <v>1691</v>
      </c>
      <c r="D41" s="454" t="s">
        <v>1692</v>
      </c>
      <c r="E41" s="466" t="s">
        <v>1462</v>
      </c>
      <c r="F41" s="465" t="s">
        <v>485</v>
      </c>
      <c r="G41" s="464">
        <v>25</v>
      </c>
      <c r="H41" s="370">
        <f t="shared" si="0"/>
        <v>420020</v>
      </c>
      <c r="I41" s="471"/>
      <c r="J41" s="186">
        <v>16800.8</v>
      </c>
      <c r="K41" s="1"/>
      <c r="L41" s="469">
        <v>16800.8</v>
      </c>
      <c r="M41" s="309"/>
      <c r="N41" s="310"/>
      <c r="O41" s="1"/>
      <c r="P41" s="318"/>
      <c r="Q41" s="309"/>
      <c r="R41" s="310"/>
      <c r="S41" s="1"/>
      <c r="T41" s="1"/>
      <c r="U41" s="1"/>
      <c r="V41" s="1"/>
      <c r="W41" s="1"/>
      <c r="X41" s="1"/>
      <c r="Y41" s="1"/>
      <c r="Z41" s="1"/>
    </row>
    <row r="42" spans="1:26" ht="30" customHeight="1" x14ac:dyDescent="0.3">
      <c r="A42" s="1"/>
      <c r="B42" s="454" t="s">
        <v>35</v>
      </c>
      <c r="C42" s="454" t="s">
        <v>1693</v>
      </c>
      <c r="D42" s="454" t="s">
        <v>1694</v>
      </c>
      <c r="E42" s="460" t="s">
        <v>1462</v>
      </c>
      <c r="F42" s="465" t="s">
        <v>485</v>
      </c>
      <c r="G42" s="464">
        <v>25</v>
      </c>
      <c r="H42" s="370">
        <f t="shared" si="0"/>
        <v>420020</v>
      </c>
      <c r="I42" s="471"/>
      <c r="J42" s="186">
        <v>16800.8</v>
      </c>
      <c r="K42" s="1"/>
      <c r="L42" s="470">
        <v>16800.8</v>
      </c>
      <c r="M42" s="309"/>
      <c r="N42" s="310"/>
      <c r="O42" s="1"/>
      <c r="P42" s="318"/>
      <c r="Q42" s="309"/>
      <c r="R42" s="310"/>
      <c r="S42" s="1"/>
      <c r="T42" s="1"/>
      <c r="U42" s="1"/>
      <c r="V42" s="1"/>
      <c r="W42" s="1"/>
      <c r="X42" s="1"/>
      <c r="Y42" s="1"/>
      <c r="Z42" s="1"/>
    </row>
    <row r="43" spans="1:26" ht="30" customHeight="1" x14ac:dyDescent="0.3">
      <c r="A43" s="1"/>
      <c r="B43" s="454" t="s">
        <v>35</v>
      </c>
      <c r="C43" s="454" t="s">
        <v>1695</v>
      </c>
      <c r="D43" s="454" t="s">
        <v>1696</v>
      </c>
      <c r="E43" s="466" t="s">
        <v>34</v>
      </c>
      <c r="F43" s="461" t="s">
        <v>26</v>
      </c>
      <c r="G43" s="464">
        <v>25</v>
      </c>
      <c r="H43" s="370">
        <f t="shared" si="0"/>
        <v>242519.99999999997</v>
      </c>
      <c r="I43" s="471"/>
      <c r="J43" s="462">
        <v>9700.7999999999993</v>
      </c>
      <c r="K43" s="1"/>
      <c r="L43" s="469">
        <v>7750.8</v>
      </c>
      <c r="M43" s="309"/>
      <c r="N43" s="310"/>
      <c r="O43" s="1"/>
      <c r="P43" s="318"/>
      <c r="Q43" s="309"/>
      <c r="R43" s="310"/>
      <c r="S43" s="1"/>
      <c r="T43" s="1"/>
      <c r="U43" s="1"/>
      <c r="V43" s="1"/>
      <c r="W43" s="1"/>
      <c r="X43" s="1"/>
      <c r="Y43" s="1"/>
      <c r="Z43" s="1"/>
    </row>
    <row r="44" spans="1:26" ht="30" customHeight="1" x14ac:dyDescent="0.3">
      <c r="A44" s="1"/>
      <c r="B44" s="454" t="s">
        <v>35</v>
      </c>
      <c r="C44" s="454" t="s">
        <v>1697</v>
      </c>
      <c r="D44" s="454" t="s">
        <v>1698</v>
      </c>
      <c r="E44" s="466" t="s">
        <v>34</v>
      </c>
      <c r="F44" s="461" t="s">
        <v>31</v>
      </c>
      <c r="G44" s="464">
        <v>25</v>
      </c>
      <c r="H44" s="370">
        <f t="shared" si="0"/>
        <v>406020</v>
      </c>
      <c r="I44" s="471"/>
      <c r="J44" s="186">
        <v>16240.8</v>
      </c>
      <c r="K44" s="1"/>
      <c r="L44" s="469">
        <v>16240.8</v>
      </c>
      <c r="M44" s="309"/>
      <c r="N44" s="310"/>
      <c r="O44" s="1"/>
      <c r="P44" s="318"/>
      <c r="Q44" s="309"/>
      <c r="R44" s="310"/>
      <c r="S44" s="1"/>
      <c r="T44" s="1"/>
      <c r="U44" s="1"/>
      <c r="V44" s="1"/>
      <c r="W44" s="1"/>
      <c r="X44" s="1"/>
      <c r="Y44" s="1"/>
      <c r="Z44" s="1"/>
    </row>
    <row r="45" spans="1:26" ht="30" customHeight="1" x14ac:dyDescent="0.3">
      <c r="A45" s="1"/>
      <c r="B45" s="454" t="s">
        <v>35</v>
      </c>
      <c r="C45" s="454" t="s">
        <v>1699</v>
      </c>
      <c r="D45" s="454" t="s">
        <v>1700</v>
      </c>
      <c r="E45" s="466" t="s">
        <v>34</v>
      </c>
      <c r="F45" s="461" t="s">
        <v>31</v>
      </c>
      <c r="G45" s="464">
        <v>25</v>
      </c>
      <c r="H45" s="370">
        <f t="shared" si="0"/>
        <v>406020</v>
      </c>
      <c r="I45" s="471"/>
      <c r="J45" s="186">
        <v>16240.8</v>
      </c>
      <c r="K45" s="1"/>
      <c r="L45" s="469">
        <v>16240.8</v>
      </c>
      <c r="M45" s="309"/>
      <c r="N45" s="310"/>
      <c r="O45" s="1"/>
      <c r="P45" s="318"/>
      <c r="Q45" s="309"/>
      <c r="R45" s="310"/>
      <c r="S45" s="1"/>
      <c r="T45" s="1"/>
      <c r="U45" s="1"/>
      <c r="V45" s="1"/>
      <c r="W45" s="1"/>
      <c r="X45" s="1"/>
      <c r="Y45" s="1"/>
      <c r="Z45" s="1"/>
    </row>
    <row r="46" spans="1:26" ht="30" customHeight="1" x14ac:dyDescent="0.35">
      <c r="A46" s="1"/>
      <c r="B46" s="454" t="s">
        <v>35</v>
      </c>
      <c r="C46" s="454" t="s">
        <v>1701</v>
      </c>
      <c r="D46" s="454" t="s">
        <v>1702</v>
      </c>
      <c r="E46" s="466" t="s">
        <v>1468</v>
      </c>
      <c r="F46" s="499" t="s">
        <v>37</v>
      </c>
      <c r="G46" s="464">
        <v>25</v>
      </c>
      <c r="H46" s="370">
        <f t="shared" si="0"/>
        <v>314020</v>
      </c>
      <c r="I46" s="471"/>
      <c r="J46" s="186">
        <v>12560.8</v>
      </c>
      <c r="K46" s="1"/>
      <c r="L46" s="469">
        <v>12560.8</v>
      </c>
      <c r="M46" s="309"/>
      <c r="N46" s="310"/>
      <c r="O46" s="1"/>
      <c r="P46" s="318"/>
      <c r="Q46" s="309"/>
      <c r="R46" s="310"/>
      <c r="S46" s="1"/>
      <c r="T46" s="1"/>
      <c r="U46" s="1"/>
      <c r="V46" s="1"/>
      <c r="W46" s="1"/>
      <c r="X46" s="1"/>
      <c r="Y46" s="1"/>
      <c r="Z46" s="1"/>
    </row>
    <row r="47" spans="1:26" ht="30" customHeight="1" x14ac:dyDescent="0.35">
      <c r="A47" s="1"/>
      <c r="B47" s="454" t="s">
        <v>35</v>
      </c>
      <c r="C47" s="454" t="s">
        <v>1703</v>
      </c>
      <c r="D47" s="454" t="s">
        <v>1704</v>
      </c>
      <c r="E47" s="466" t="s">
        <v>1463</v>
      </c>
      <c r="F47" s="499" t="s">
        <v>429</v>
      </c>
      <c r="G47" s="464">
        <v>25</v>
      </c>
      <c r="H47" s="370">
        <f t="shared" si="0"/>
        <v>360395</v>
      </c>
      <c r="I47" s="471"/>
      <c r="J47" s="186">
        <v>14415.8</v>
      </c>
      <c r="K47" s="1"/>
      <c r="L47" s="469">
        <v>14415.8</v>
      </c>
      <c r="M47" s="309"/>
      <c r="N47" s="310"/>
      <c r="O47" s="1"/>
      <c r="P47" s="318"/>
      <c r="Q47" s="309"/>
      <c r="R47" s="310"/>
      <c r="S47" s="1"/>
      <c r="T47" s="1"/>
      <c r="U47" s="1"/>
      <c r="V47" s="1"/>
      <c r="W47" s="1"/>
      <c r="X47" s="1"/>
      <c r="Y47" s="1"/>
      <c r="Z47" s="1"/>
    </row>
    <row r="48" spans="1:26" ht="30" customHeight="1" x14ac:dyDescent="0.35">
      <c r="A48" s="1"/>
      <c r="B48" s="454" t="s">
        <v>35</v>
      </c>
      <c r="C48" s="454" t="s">
        <v>1705</v>
      </c>
      <c r="D48" s="454" t="s">
        <v>1706</v>
      </c>
      <c r="E48" s="466" t="s">
        <v>1463</v>
      </c>
      <c r="F48" s="499" t="s">
        <v>429</v>
      </c>
      <c r="G48" s="464">
        <v>25</v>
      </c>
      <c r="H48" s="370">
        <f t="shared" si="0"/>
        <v>360395</v>
      </c>
      <c r="I48" s="471"/>
      <c r="J48" s="186">
        <v>14415.8</v>
      </c>
      <c r="K48" s="1"/>
      <c r="L48" s="469">
        <v>14415.8</v>
      </c>
      <c r="M48" s="309"/>
      <c r="N48" s="310"/>
      <c r="O48" s="1"/>
      <c r="P48" s="318"/>
      <c r="Q48" s="309"/>
      <c r="R48" s="310"/>
      <c r="S48" s="1"/>
      <c r="T48" s="1"/>
      <c r="U48" s="1"/>
      <c r="V48" s="1"/>
      <c r="W48" s="1"/>
      <c r="X48" s="1"/>
      <c r="Y48" s="1"/>
      <c r="Z48" s="1"/>
    </row>
    <row r="49" spans="1:26" ht="30" customHeight="1" x14ac:dyDescent="0.35">
      <c r="A49" s="1"/>
      <c r="B49" s="454" t="s">
        <v>35</v>
      </c>
      <c r="C49" s="454" t="s">
        <v>1707</v>
      </c>
      <c r="D49" s="454" t="s">
        <v>1708</v>
      </c>
      <c r="E49" s="460" t="s">
        <v>1463</v>
      </c>
      <c r="F49" s="499" t="s">
        <v>429</v>
      </c>
      <c r="G49" s="464">
        <v>25</v>
      </c>
      <c r="H49" s="370">
        <f t="shared" si="0"/>
        <v>360395</v>
      </c>
      <c r="I49" s="471"/>
      <c r="J49" s="186">
        <v>14415.8</v>
      </c>
      <c r="K49" s="1"/>
      <c r="L49" s="470">
        <v>14415.8</v>
      </c>
      <c r="M49" s="309"/>
      <c r="N49" s="310"/>
      <c r="O49" s="1"/>
      <c r="P49" s="318"/>
      <c r="Q49" s="309"/>
      <c r="R49" s="310"/>
      <c r="S49" s="1"/>
      <c r="T49" s="1"/>
      <c r="U49" s="1"/>
      <c r="V49" s="1"/>
      <c r="W49" s="1"/>
      <c r="X49" s="1"/>
      <c r="Y49" s="1"/>
      <c r="Z49" s="1"/>
    </row>
    <row r="50" spans="1:26" ht="30" customHeight="1" x14ac:dyDescent="0.35">
      <c r="A50" s="1"/>
      <c r="B50" s="454" t="s">
        <v>35</v>
      </c>
      <c r="C50" s="454" t="s">
        <v>1709</v>
      </c>
      <c r="D50" s="454" t="s">
        <v>1710</v>
      </c>
      <c r="E50" s="466" t="s">
        <v>1463</v>
      </c>
      <c r="F50" s="499" t="s">
        <v>187</v>
      </c>
      <c r="G50" s="464">
        <v>25</v>
      </c>
      <c r="H50" s="370">
        <f t="shared" si="0"/>
        <v>389195</v>
      </c>
      <c r="I50" s="471"/>
      <c r="J50" s="186">
        <v>15567.8</v>
      </c>
      <c r="K50" s="1"/>
      <c r="L50" s="469">
        <v>15567.8</v>
      </c>
      <c r="M50" s="309"/>
      <c r="N50" s="310"/>
      <c r="O50" s="1"/>
      <c r="P50" s="318"/>
      <c r="Q50" s="309"/>
      <c r="R50" s="310"/>
      <c r="S50" s="1"/>
      <c r="T50" s="1"/>
      <c r="U50" s="1"/>
      <c r="V50" s="1"/>
      <c r="W50" s="1"/>
      <c r="X50" s="1"/>
      <c r="Y50" s="1"/>
      <c r="Z50" s="1"/>
    </row>
    <row r="51" spans="1:26" ht="30" customHeight="1" x14ac:dyDescent="0.35">
      <c r="A51" s="1"/>
      <c r="B51" s="454" t="s">
        <v>35</v>
      </c>
      <c r="C51" s="454" t="s">
        <v>1711</v>
      </c>
      <c r="D51" s="454" t="s">
        <v>1712</v>
      </c>
      <c r="E51" s="460" t="s">
        <v>1463</v>
      </c>
      <c r="F51" s="499" t="s">
        <v>187</v>
      </c>
      <c r="G51" s="464">
        <v>25</v>
      </c>
      <c r="H51" s="370">
        <f t="shared" si="0"/>
        <v>389195</v>
      </c>
      <c r="I51" s="471"/>
      <c r="J51" s="186">
        <v>15567.8</v>
      </c>
      <c r="K51" s="1"/>
      <c r="L51" s="470">
        <v>15567.8</v>
      </c>
      <c r="M51" s="309"/>
      <c r="N51" s="310"/>
      <c r="O51" s="1"/>
      <c r="P51" s="318"/>
      <c r="Q51" s="309"/>
      <c r="R51" s="310"/>
      <c r="S51" s="1"/>
      <c r="T51" s="1"/>
      <c r="U51" s="1"/>
      <c r="V51" s="1"/>
      <c r="W51" s="1"/>
      <c r="X51" s="1"/>
      <c r="Y51" s="1"/>
      <c r="Z51" s="1"/>
    </row>
    <row r="52" spans="1:26" ht="30" customHeight="1" x14ac:dyDescent="0.35">
      <c r="A52" s="1"/>
      <c r="B52" s="454" t="s">
        <v>35</v>
      </c>
      <c r="C52" s="454" t="s">
        <v>1713</v>
      </c>
      <c r="D52" s="454" t="s">
        <v>1714</v>
      </c>
      <c r="E52" s="460" t="s">
        <v>1463</v>
      </c>
      <c r="F52" s="499" t="s">
        <v>187</v>
      </c>
      <c r="G52" s="464">
        <v>25</v>
      </c>
      <c r="H52" s="370">
        <f t="shared" si="0"/>
        <v>389195</v>
      </c>
      <c r="I52" s="471"/>
      <c r="J52" s="186">
        <v>15567.8</v>
      </c>
      <c r="K52" s="1"/>
      <c r="L52" s="470">
        <v>15567.8</v>
      </c>
      <c r="M52" s="309"/>
      <c r="N52" s="310"/>
      <c r="O52" s="1"/>
      <c r="P52" s="318"/>
      <c r="Q52" s="309"/>
      <c r="R52" s="310"/>
      <c r="S52" s="1"/>
      <c r="T52" s="1"/>
      <c r="U52" s="1"/>
      <c r="V52" s="1"/>
      <c r="W52" s="1"/>
      <c r="X52" s="1"/>
      <c r="Y52" s="1"/>
      <c r="Z52" s="1"/>
    </row>
    <row r="53" spans="1:26" ht="30" customHeight="1" x14ac:dyDescent="0.3">
      <c r="A53" s="1"/>
      <c r="B53" s="454" t="s">
        <v>35</v>
      </c>
      <c r="C53" s="454" t="s">
        <v>1715</v>
      </c>
      <c r="D53" s="454" t="s">
        <v>1716</v>
      </c>
      <c r="E53" s="466" t="s">
        <v>33</v>
      </c>
      <c r="F53" s="461" t="s">
        <v>43</v>
      </c>
      <c r="G53" s="464">
        <v>25</v>
      </c>
      <c r="H53" s="370">
        <f t="shared" si="0"/>
        <v>354520</v>
      </c>
      <c r="I53" s="471"/>
      <c r="J53" s="186">
        <v>14180.8</v>
      </c>
      <c r="K53" s="1"/>
      <c r="L53" s="469">
        <v>14180.8</v>
      </c>
      <c r="M53" s="309"/>
      <c r="N53" s="310"/>
      <c r="O53" s="1"/>
      <c r="P53" s="318"/>
      <c r="Q53" s="309"/>
      <c r="R53" s="310"/>
      <c r="S53" s="1"/>
      <c r="T53" s="1"/>
      <c r="U53" s="1"/>
      <c r="V53" s="1"/>
      <c r="W53" s="1"/>
      <c r="X53" s="1"/>
      <c r="Y53" s="1"/>
      <c r="Z53" s="1"/>
    </row>
    <row r="54" spans="1:26" ht="30" customHeight="1" x14ac:dyDescent="0.3">
      <c r="A54" s="1"/>
      <c r="B54" s="454" t="s">
        <v>35</v>
      </c>
      <c r="C54" s="454" t="s">
        <v>1717</v>
      </c>
      <c r="D54" s="454" t="s">
        <v>1718</v>
      </c>
      <c r="E54" s="466" t="s">
        <v>33</v>
      </c>
      <c r="F54" s="461" t="s">
        <v>484</v>
      </c>
      <c r="G54" s="464">
        <v>25</v>
      </c>
      <c r="H54" s="370">
        <f t="shared" si="0"/>
        <v>339520</v>
      </c>
      <c r="I54" s="471"/>
      <c r="J54" s="186">
        <v>13580.8</v>
      </c>
      <c r="K54" s="1"/>
      <c r="L54" s="469">
        <v>13580.8</v>
      </c>
      <c r="M54" s="309"/>
      <c r="N54" s="310"/>
      <c r="O54" s="1"/>
      <c r="P54" s="318"/>
      <c r="Q54" s="309"/>
      <c r="R54" s="310"/>
      <c r="S54" s="1"/>
      <c r="T54" s="1"/>
      <c r="U54" s="1"/>
      <c r="V54" s="1"/>
      <c r="W54" s="1"/>
      <c r="X54" s="1"/>
      <c r="Y54" s="1"/>
      <c r="Z54" s="1"/>
    </row>
    <row r="55" spans="1:26" ht="22.5" customHeight="1" x14ac:dyDescent="0.35">
      <c r="A55" s="1"/>
      <c r="B55" s="202" t="s">
        <v>12</v>
      </c>
      <c r="C55" s="202"/>
      <c r="D55" s="202"/>
      <c r="E55" s="202"/>
      <c r="F55" s="202"/>
      <c r="G55" s="203">
        <f>SUM(G11:G54)</f>
        <v>1100</v>
      </c>
      <c r="H55" s="338">
        <f>SUM(H11:H54)</f>
        <v>18875680</v>
      </c>
      <c r="I55" s="202"/>
      <c r="J55" s="1"/>
      <c r="K55" s="1"/>
      <c r="L55" s="1"/>
      <c r="M55" s="1"/>
      <c r="N55" s="1"/>
      <c r="O55" s="1"/>
      <c r="P55" s="1"/>
      <c r="Q55" s="1"/>
      <c r="R55" s="1"/>
      <c r="S55" s="1"/>
      <c r="T55" s="1"/>
      <c r="U55" s="1"/>
      <c r="V55" s="1"/>
      <c r="W55" s="1"/>
      <c r="X55" s="1"/>
      <c r="Y55" s="1"/>
      <c r="Z55" s="1"/>
    </row>
    <row r="56" spans="1:26" ht="21.5" customHeight="1" x14ac:dyDescent="0.35">
      <c r="A56" s="1"/>
      <c r="B56" s="288"/>
      <c r="C56" s="288"/>
      <c r="D56" s="288"/>
      <c r="E56" s="288"/>
      <c r="F56" s="288"/>
      <c r="G56" s="289"/>
      <c r="H56" s="290"/>
      <c r="I56" s="288"/>
      <c r="J56" s="1"/>
      <c r="K56" s="1"/>
      <c r="L56" s="1"/>
      <c r="M56" s="1"/>
      <c r="N56" s="1"/>
      <c r="O56" s="1"/>
      <c r="P56" s="1"/>
      <c r="Q56" s="1"/>
      <c r="R56" s="1"/>
      <c r="S56" s="1"/>
      <c r="T56" s="1"/>
      <c r="U56" s="1"/>
      <c r="V56" s="1"/>
      <c r="W56" s="1"/>
      <c r="X56" s="1"/>
      <c r="Y56" s="1"/>
      <c r="Z56" s="1"/>
    </row>
    <row r="57" spans="1:26" ht="14.25" customHeight="1" x14ac:dyDescent="0.35">
      <c r="A57" s="1"/>
      <c r="B57" s="458" t="s">
        <v>704</v>
      </c>
      <c r="C57" s="187"/>
      <c r="D57" s="187"/>
      <c r="E57" s="458" t="s">
        <v>705</v>
      </c>
      <c r="F57" s="458"/>
      <c r="G57" s="187" t="s">
        <v>14</v>
      </c>
      <c r="H57" s="187"/>
      <c r="I57" s="187"/>
      <c r="J57" s="1"/>
      <c r="K57" s="1"/>
      <c r="L57" s="1"/>
      <c r="M57" s="1"/>
      <c r="N57" s="1"/>
      <c r="O57" s="1"/>
      <c r="P57" s="1"/>
      <c r="Q57" s="1"/>
      <c r="R57" s="1"/>
      <c r="S57" s="1"/>
      <c r="T57" s="1"/>
      <c r="U57" s="1"/>
      <c r="V57" s="1"/>
      <c r="W57" s="1"/>
      <c r="X57" s="1"/>
      <c r="Y57" s="1"/>
      <c r="Z57" s="1"/>
    </row>
    <row r="58" spans="1:26" ht="16.5" customHeight="1" x14ac:dyDescent="0.35">
      <c r="A58" s="1"/>
      <c r="B58" s="187"/>
      <c r="C58" s="187"/>
      <c r="D58" s="187"/>
      <c r="E58" s="187"/>
      <c r="F58" s="187"/>
      <c r="G58" s="187"/>
      <c r="H58" s="187"/>
      <c r="I58" s="187"/>
      <c r="J58" s="1"/>
      <c r="K58" s="1"/>
      <c r="L58" s="1"/>
      <c r="M58" s="1"/>
      <c r="N58" s="1"/>
      <c r="O58" s="1"/>
      <c r="P58" s="1"/>
      <c r="Q58" s="1"/>
      <c r="R58" s="1"/>
      <c r="S58" s="1"/>
      <c r="T58" s="1"/>
      <c r="U58" s="1"/>
      <c r="V58" s="1"/>
      <c r="W58" s="1"/>
      <c r="X58" s="1"/>
      <c r="Y58" s="1"/>
      <c r="Z58" s="1"/>
    </row>
    <row r="59" spans="1:26" ht="22" customHeight="1" x14ac:dyDescent="0.35">
      <c r="A59" s="1"/>
      <c r="B59" s="187"/>
      <c r="C59" s="187"/>
      <c r="D59" s="187"/>
      <c r="E59" s="187"/>
      <c r="F59" s="187"/>
      <c r="G59" s="187"/>
      <c r="H59" s="187"/>
      <c r="I59" s="187"/>
      <c r="J59" s="309"/>
      <c r="K59" s="1"/>
      <c r="L59" s="1"/>
      <c r="M59" s="1"/>
      <c r="N59" s="1"/>
      <c r="O59" s="1"/>
      <c r="P59" s="1"/>
      <c r="Q59" s="1"/>
      <c r="R59" s="1"/>
      <c r="S59" s="1"/>
      <c r="T59" s="1"/>
      <c r="U59" s="1"/>
      <c r="V59" s="1"/>
      <c r="W59" s="1"/>
      <c r="X59" s="1"/>
      <c r="Y59" s="1"/>
      <c r="Z59" s="1"/>
    </row>
    <row r="60" spans="1:26" ht="14.25" customHeight="1" x14ac:dyDescent="0.35">
      <c r="A60" s="1"/>
      <c r="B60" s="722" t="s">
        <v>545</v>
      </c>
      <c r="C60" s="723"/>
      <c r="D60" s="187"/>
      <c r="E60" s="189" t="s">
        <v>15</v>
      </c>
      <c r="F60" s="467"/>
      <c r="G60" s="189" t="s">
        <v>16</v>
      </c>
      <c r="H60" s="191"/>
      <c r="I60" s="191"/>
      <c r="J60" s="310"/>
      <c r="K60" s="1"/>
      <c r="L60" s="1"/>
      <c r="M60" s="1"/>
      <c r="N60" s="1"/>
      <c r="O60" s="1"/>
      <c r="P60" s="1"/>
      <c r="Q60" s="1"/>
      <c r="R60" s="1"/>
      <c r="S60" s="1"/>
      <c r="T60" s="1"/>
      <c r="U60" s="1"/>
      <c r="V60" s="1"/>
      <c r="W60" s="1"/>
      <c r="X60" s="1"/>
      <c r="Y60" s="1"/>
      <c r="Z60" s="1"/>
    </row>
    <row r="61" spans="1:26" ht="14.25" customHeight="1" x14ac:dyDescent="0.35">
      <c r="A61" s="1"/>
      <c r="B61" s="192" t="s">
        <v>17</v>
      </c>
      <c r="C61" s="187"/>
      <c r="D61" s="1"/>
      <c r="E61" s="192" t="s">
        <v>18</v>
      </c>
      <c r="F61" s="192"/>
      <c r="G61" s="724" t="s">
        <v>19</v>
      </c>
      <c r="H61" s="725"/>
      <c r="I61" s="725"/>
      <c r="J61" s="1"/>
      <c r="K61" s="1"/>
      <c r="L61" s="1"/>
      <c r="M61" s="1"/>
      <c r="N61" s="1"/>
      <c r="O61" s="1"/>
      <c r="P61" s="1"/>
      <c r="Q61" s="1"/>
      <c r="R61" s="1"/>
      <c r="S61" s="1"/>
      <c r="T61" s="1"/>
      <c r="U61" s="1"/>
      <c r="V61" s="1"/>
      <c r="W61" s="1"/>
      <c r="X61" s="1"/>
      <c r="Y61" s="1"/>
      <c r="Z61" s="1"/>
    </row>
    <row r="62" spans="1:26" ht="8" customHeight="1" x14ac:dyDescent="0.35">
      <c r="A62" s="1"/>
      <c r="B62" s="187"/>
      <c r="C62" s="187"/>
      <c r="D62" s="187"/>
      <c r="E62" s="187"/>
      <c r="F62" s="187"/>
      <c r="G62" s="187"/>
      <c r="H62" s="187"/>
      <c r="I62" s="187"/>
      <c r="J62" s="1"/>
      <c r="K62" s="1"/>
      <c r="L62" s="1"/>
      <c r="M62" s="1"/>
      <c r="N62" s="1"/>
      <c r="O62" s="1"/>
      <c r="P62" s="1"/>
      <c r="Q62" s="1"/>
      <c r="R62" s="1"/>
      <c r="S62" s="1"/>
      <c r="T62" s="1"/>
      <c r="U62" s="1"/>
      <c r="V62" s="1"/>
      <c r="W62" s="1"/>
      <c r="X62" s="1"/>
      <c r="Y62" s="1"/>
      <c r="Z62" s="1"/>
    </row>
    <row r="63" spans="1:26" ht="14.25" customHeight="1" x14ac:dyDescent="0.35">
      <c r="A63" s="1"/>
      <c r="B63" s="191" t="s">
        <v>1491</v>
      </c>
      <c r="C63" s="191"/>
      <c r="D63" s="187"/>
      <c r="E63" s="191" t="s">
        <v>544</v>
      </c>
      <c r="F63" s="468"/>
      <c r="G63" s="191" t="s">
        <v>544</v>
      </c>
      <c r="H63" s="191"/>
      <c r="I63" s="191"/>
      <c r="J63" s="1"/>
      <c r="K63" s="1"/>
      <c r="L63" s="1"/>
      <c r="M63" s="1"/>
      <c r="N63" s="1"/>
      <c r="O63" s="1"/>
      <c r="P63" s="1"/>
      <c r="Q63" s="1"/>
      <c r="R63" s="1"/>
      <c r="S63" s="1"/>
      <c r="T63" s="1"/>
      <c r="U63" s="1"/>
      <c r="V63" s="1"/>
      <c r="W63" s="1"/>
      <c r="X63" s="1"/>
      <c r="Y63" s="1"/>
      <c r="Z63" s="1"/>
    </row>
    <row r="64" spans="1:26" ht="14.25" customHeight="1" x14ac:dyDescent="0.3">
      <c r="A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94"/>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88"/>
      <c r="H67" s="195"/>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88"/>
      <c r="H68" s="195"/>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88"/>
      <c r="H69" s="195"/>
      <c r="I69" s="29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88"/>
      <c r="H70" s="195"/>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31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row r="265" spans="1:26" ht="15.75" customHeight="1" x14ac:dyDescent="0.3"/>
    <row r="266" spans="1:26" ht="15.75" customHeight="1" x14ac:dyDescent="0.3"/>
    <row r="267" spans="1:26" ht="15.75" customHeight="1" x14ac:dyDescent="0.3"/>
    <row r="268" spans="1:26" ht="15.75" customHeight="1" x14ac:dyDescent="0.3"/>
    <row r="269" spans="1:26" ht="15.75" customHeight="1" x14ac:dyDescent="0.3"/>
    <row r="270" spans="1:26" ht="15.75" customHeight="1" x14ac:dyDescent="0.3"/>
    <row r="271" spans="1:26" ht="15.75" customHeight="1" x14ac:dyDescent="0.3"/>
    <row r="272" spans="1:26"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sheetData>
  <autoFilter ref="A10:Z57"/>
  <mergeCells count="14">
    <mergeCell ref="B60:C60"/>
    <mergeCell ref="G61:I61"/>
    <mergeCell ref="F9:F10"/>
    <mergeCell ref="B2:I2"/>
    <mergeCell ref="B3:I3"/>
    <mergeCell ref="B4:I4"/>
    <mergeCell ref="B9:B10"/>
    <mergeCell ref="C9:C10"/>
    <mergeCell ref="D9:D10"/>
    <mergeCell ref="E9:E10"/>
    <mergeCell ref="G9:G10"/>
    <mergeCell ref="H9:H10"/>
    <mergeCell ref="I9:I10"/>
    <mergeCell ref="F6:H6"/>
  </mergeCells>
  <printOptions horizontalCentered="1"/>
  <pageMargins left="0.25" right="0" top="0.75" bottom="0.75" header="0" footer="0"/>
  <pageSetup paperSize="9" scale="73" orientation="landscape" r:id="rId1"/>
  <drawing r:id="rId2"/>
  <extLst>
    <ext xmlns:x14="http://schemas.microsoft.com/office/spreadsheetml/2009/9/main" uri="{CCE6A557-97BC-4b89-ADB6-D9C93CAAB3DF}">
      <x14:dataValidations xmlns:xm="http://schemas.microsoft.com/office/excel/2006/main" count="3">
        <x14:dataValidation type="list" allowBlank="1">
          <x14:formula1>
            <xm:f>'[5]Data Validation'!#REF!</xm:f>
          </x14:formula1>
          <xm:sqref>F17 F26:F33 F50:F52</xm:sqref>
        </x14:dataValidation>
        <x14:dataValidation type="list" allowBlank="1">
          <x14:formula1>
            <xm:f>'[4]Data Validation'!#REF!</xm:f>
          </x14:formula1>
          <xm:sqref>F15:F16 F36:F38 F18:F25 F46:F49 E48</xm:sqref>
        </x14:dataValidation>
        <x14:dataValidation type="list" allowBlank="1">
          <x14:formula1>
            <xm:f>'[5]Data Validation'!#REF!</xm:f>
          </x14:formula1>
          <xm:sqref>E49:E50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5"/>
  <sheetViews>
    <sheetView view="pageBreakPreview" topLeftCell="D22" zoomScale="86" zoomScaleNormal="100" zoomScaleSheetLayoutView="86" workbookViewId="0">
      <selection activeCell="H22" sqref="H1:H1048576"/>
    </sheetView>
  </sheetViews>
  <sheetFormatPr defaultColWidth="12.6640625" defaultRowHeight="15" customHeight="1" x14ac:dyDescent="0.3"/>
  <cols>
    <col min="1" max="1" width="0.5" style="185" customWidth="1"/>
    <col min="2" max="2" width="12.1640625" style="185" customWidth="1"/>
    <col min="3" max="3" width="21.83203125" style="185" customWidth="1"/>
    <col min="4" max="4" width="31.25" style="185" customWidth="1"/>
    <col min="5" max="5" width="29.1640625" style="185" customWidth="1"/>
    <col min="6" max="6" width="8.5" style="185" customWidth="1"/>
    <col min="7" max="7" width="14.6640625" style="185" customWidth="1"/>
    <col min="8" max="8" width="9.6640625" style="185" hidden="1" customWidth="1"/>
    <col min="9" max="9" width="12.1640625" style="185" hidden="1" customWidth="1"/>
    <col min="10" max="11" width="7.6640625" style="185" hidden="1" customWidth="1"/>
    <col min="12" max="12" width="14.1640625" style="185" hidden="1" customWidth="1"/>
    <col min="13" max="13" width="16.5" style="185" hidden="1" customWidth="1"/>
    <col min="14" max="14" width="7.6640625" style="185" hidden="1" customWidth="1"/>
    <col min="15" max="15" width="27.08203125" style="185" hidden="1" customWidth="1"/>
    <col min="16" max="16" width="7.6640625" style="185" hidden="1" customWidth="1"/>
    <col min="17" max="17" width="12.5" style="185" hidden="1" customWidth="1"/>
    <col min="18" max="18" width="10.58203125" style="185" hidden="1" customWidth="1"/>
    <col min="19" max="19" width="15.9140625" style="185" hidden="1" customWidth="1"/>
    <col min="20" max="21" width="7.6640625" style="185" hidden="1" customWidth="1"/>
    <col min="22" max="22" width="11" style="185" hidden="1" customWidth="1"/>
    <col min="23" max="25" width="7.6640625" style="185" hidden="1" customWidth="1"/>
    <col min="26" max="27" width="0" style="185" hidden="1" customWidth="1"/>
    <col min="28" max="16384" width="12.6640625" style="185"/>
  </cols>
  <sheetData>
    <row r="1" spans="1:29" ht="14.25" customHeight="1" x14ac:dyDescent="0.35">
      <c r="A1" s="1"/>
      <c r="B1" s="2"/>
      <c r="C1" s="2"/>
      <c r="D1" s="2"/>
      <c r="E1" s="2"/>
      <c r="F1" s="2"/>
      <c r="G1" s="2"/>
      <c r="H1" s="3"/>
      <c r="I1" s="1"/>
      <c r="J1" s="1"/>
      <c r="K1" s="1"/>
      <c r="L1" s="1"/>
      <c r="M1" s="1"/>
      <c r="N1" s="1"/>
      <c r="O1" s="1"/>
      <c r="P1" s="1"/>
      <c r="Q1" s="1"/>
      <c r="R1" s="1"/>
      <c r="S1" s="1"/>
      <c r="T1" s="1"/>
      <c r="U1" s="1"/>
      <c r="V1" s="1"/>
      <c r="W1" s="1"/>
      <c r="X1" s="1"/>
      <c r="Y1" s="1"/>
    </row>
    <row r="2" spans="1:29" ht="14.25" customHeight="1" x14ac:dyDescent="0.35">
      <c r="A2" s="1"/>
      <c r="B2" s="726" t="s">
        <v>1</v>
      </c>
      <c r="C2" s="727"/>
      <c r="D2" s="727"/>
      <c r="E2" s="727"/>
      <c r="F2" s="727"/>
      <c r="G2" s="727"/>
      <c r="H2" s="727"/>
      <c r="I2" s="1"/>
      <c r="J2" s="1"/>
      <c r="K2" s="1"/>
      <c r="L2" s="1"/>
      <c r="M2" s="1"/>
      <c r="N2" s="1"/>
      <c r="O2" s="1"/>
      <c r="P2" s="1"/>
      <c r="Q2" s="1"/>
      <c r="R2" s="1"/>
      <c r="S2" s="1"/>
      <c r="T2" s="1"/>
      <c r="U2" s="1"/>
      <c r="V2" s="1"/>
      <c r="W2" s="1"/>
      <c r="X2" s="1"/>
      <c r="Y2" s="1"/>
    </row>
    <row r="3" spans="1:29" ht="14.25" customHeight="1" x14ac:dyDescent="0.35">
      <c r="A3" s="1"/>
      <c r="B3" s="726" t="s">
        <v>23</v>
      </c>
      <c r="C3" s="727"/>
      <c r="D3" s="727"/>
      <c r="E3" s="727"/>
      <c r="F3" s="727"/>
      <c r="G3" s="727"/>
      <c r="H3" s="727"/>
      <c r="I3" s="1"/>
      <c r="J3" s="1"/>
      <c r="K3" s="1"/>
      <c r="L3" s="1"/>
      <c r="M3" s="1"/>
      <c r="N3" s="1"/>
      <c r="O3" s="1"/>
      <c r="P3" s="1"/>
      <c r="Q3" s="1"/>
      <c r="R3" s="1"/>
      <c r="S3" s="1"/>
      <c r="T3" s="1"/>
      <c r="U3" s="1"/>
      <c r="V3" s="1"/>
      <c r="W3" s="1"/>
      <c r="X3" s="1"/>
      <c r="Y3" s="1"/>
    </row>
    <row r="4" spans="1:29" ht="6.5" customHeight="1" x14ac:dyDescent="0.35">
      <c r="A4" s="1"/>
      <c r="B4" s="2"/>
      <c r="C4" s="2"/>
      <c r="D4" s="2"/>
      <c r="E4" s="2"/>
      <c r="F4" s="2"/>
      <c r="G4" s="2"/>
      <c r="H4" s="2"/>
      <c r="I4" s="1"/>
      <c r="J4" s="1"/>
      <c r="K4" s="1"/>
      <c r="L4" s="1"/>
      <c r="M4" s="1"/>
      <c r="N4" s="1"/>
      <c r="O4" s="1"/>
      <c r="P4" s="1"/>
      <c r="Q4" s="1"/>
      <c r="R4" s="1"/>
      <c r="S4" s="1"/>
      <c r="T4" s="1"/>
      <c r="U4" s="1"/>
      <c r="V4" s="1"/>
      <c r="W4" s="1"/>
      <c r="X4" s="1"/>
      <c r="Y4" s="1"/>
    </row>
    <row r="5" spans="1:29" ht="12.5" customHeight="1" x14ac:dyDescent="0.3">
      <c r="A5" s="1"/>
      <c r="B5" s="720" t="s">
        <v>4</v>
      </c>
      <c r="C5" s="720" t="s">
        <v>6</v>
      </c>
      <c r="D5" s="720" t="s">
        <v>7</v>
      </c>
      <c r="E5" s="720" t="s">
        <v>8</v>
      </c>
      <c r="F5" s="720" t="s">
        <v>9</v>
      </c>
      <c r="G5" s="720" t="s">
        <v>10</v>
      </c>
      <c r="H5" s="720" t="s">
        <v>11</v>
      </c>
      <c r="I5" s="1"/>
      <c r="J5" s="1"/>
      <c r="K5" s="1"/>
      <c r="L5" s="1"/>
      <c r="M5" s="1"/>
      <c r="N5" s="1"/>
      <c r="O5" s="358"/>
      <c r="P5" s="732" t="s">
        <v>957</v>
      </c>
      <c r="Q5" s="732"/>
      <c r="R5" s="732" t="s">
        <v>958</v>
      </c>
      <c r="S5" s="732"/>
      <c r="T5" s="1"/>
      <c r="U5" s="1"/>
      <c r="V5" s="1"/>
      <c r="W5" s="1"/>
      <c r="X5" s="1"/>
      <c r="Y5" s="1"/>
      <c r="AB5" s="729" t="s">
        <v>1434</v>
      </c>
      <c r="AC5" s="729" t="s">
        <v>1435</v>
      </c>
    </row>
    <row r="6" spans="1:29" ht="19" customHeight="1" x14ac:dyDescent="0.3">
      <c r="A6" s="1"/>
      <c r="B6" s="721"/>
      <c r="C6" s="721"/>
      <c r="D6" s="721"/>
      <c r="E6" s="731"/>
      <c r="F6" s="731"/>
      <c r="G6" s="731"/>
      <c r="H6" s="731"/>
      <c r="I6" s="1"/>
      <c r="J6" s="1"/>
      <c r="K6" s="1"/>
      <c r="L6" s="1"/>
      <c r="M6" s="1"/>
      <c r="N6" s="1"/>
      <c r="O6" s="518" t="s">
        <v>960</v>
      </c>
      <c r="P6" s="518" t="s">
        <v>961</v>
      </c>
      <c r="Q6" s="518" t="s">
        <v>962</v>
      </c>
      <c r="R6" s="518" t="s">
        <v>961</v>
      </c>
      <c r="S6" s="518" t="s">
        <v>962</v>
      </c>
      <c r="T6" s="1" t="s">
        <v>963</v>
      </c>
      <c r="U6" s="1" t="s">
        <v>961</v>
      </c>
      <c r="V6" s="1" t="s">
        <v>964</v>
      </c>
      <c r="W6" s="1"/>
      <c r="X6" s="1"/>
      <c r="Y6" s="1"/>
      <c r="AB6" s="730"/>
      <c r="AC6" s="730"/>
    </row>
    <row r="7" spans="1:29" ht="31" x14ac:dyDescent="0.35">
      <c r="A7" s="1"/>
      <c r="B7" s="366" t="s">
        <v>47</v>
      </c>
      <c r="C7" s="366" t="s">
        <v>1394</v>
      </c>
      <c r="D7" s="367" t="s">
        <v>1411</v>
      </c>
      <c r="E7" s="368" t="s">
        <v>1412</v>
      </c>
      <c r="F7" s="369">
        <v>25</v>
      </c>
      <c r="G7" s="370">
        <v>388770</v>
      </c>
      <c r="H7" s="366" t="s">
        <v>1433</v>
      </c>
      <c r="I7" s="450">
        <v>26381.8</v>
      </c>
      <c r="J7" s="522"/>
      <c r="K7" s="522" t="s">
        <v>922</v>
      </c>
      <c r="L7" s="523">
        <v>236</v>
      </c>
      <c r="M7" s="524">
        <v>4117437.8</v>
      </c>
      <c r="N7" s="522"/>
      <c r="O7" s="367" t="s">
        <v>931</v>
      </c>
      <c r="P7" s="523">
        <v>236</v>
      </c>
      <c r="Q7" s="524">
        <v>4117437.8</v>
      </c>
      <c r="R7" s="522">
        <v>590</v>
      </c>
      <c r="S7" s="525">
        <v>8639567</v>
      </c>
      <c r="T7" s="526">
        <v>1025</v>
      </c>
      <c r="U7" s="523">
        <f>P7+R7</f>
        <v>826</v>
      </c>
      <c r="V7" s="527">
        <f>U7/T7</f>
        <v>0.80585365853658542</v>
      </c>
      <c r="W7" s="522"/>
      <c r="X7" s="522"/>
      <c r="Y7" s="522"/>
      <c r="Z7" s="528"/>
      <c r="AA7" s="528"/>
      <c r="AB7" s="529">
        <v>1340755</v>
      </c>
      <c r="AC7" s="530">
        <f>AB7+24</f>
        <v>1340779</v>
      </c>
    </row>
    <row r="8" spans="1:29" ht="31" x14ac:dyDescent="0.35">
      <c r="A8" s="1"/>
      <c r="B8" s="366" t="s">
        <v>47</v>
      </c>
      <c r="C8" s="366" t="s">
        <v>1395</v>
      </c>
      <c r="D8" s="367" t="s">
        <v>1411</v>
      </c>
      <c r="E8" s="368" t="s">
        <v>1412</v>
      </c>
      <c r="F8" s="369">
        <v>25</v>
      </c>
      <c r="G8" s="370">
        <v>388770</v>
      </c>
      <c r="H8" s="366" t="s">
        <v>1433</v>
      </c>
      <c r="I8" s="450">
        <v>21348.799999999999</v>
      </c>
      <c r="J8" s="522"/>
      <c r="K8" s="522" t="s">
        <v>923</v>
      </c>
      <c r="L8" s="522">
        <v>250</v>
      </c>
      <c r="M8" s="524">
        <v>4263170</v>
      </c>
      <c r="N8" s="522"/>
      <c r="O8" s="367" t="s">
        <v>924</v>
      </c>
      <c r="P8" s="522">
        <v>75</v>
      </c>
      <c r="Q8" s="524">
        <v>1057685</v>
      </c>
      <c r="R8" s="522">
        <v>75</v>
      </c>
      <c r="S8" s="525">
        <v>1321810</v>
      </c>
      <c r="T8" s="526">
        <v>175</v>
      </c>
      <c r="U8" s="523">
        <f t="shared" ref="U8:U17" si="0">P8+R8</f>
        <v>150</v>
      </c>
      <c r="V8" s="527">
        <f t="shared" ref="V8:V17" si="1">U8/T8</f>
        <v>0.8571428571428571</v>
      </c>
      <c r="W8" s="522"/>
      <c r="X8" s="522"/>
      <c r="Y8" s="522"/>
      <c r="Z8" s="528"/>
      <c r="AA8" s="528"/>
      <c r="AB8" s="529">
        <f>AC7+1</f>
        <v>1340780</v>
      </c>
      <c r="AC8" s="530">
        <f>AC7+F8</f>
        <v>1340804</v>
      </c>
    </row>
    <row r="9" spans="1:29" ht="31" x14ac:dyDescent="0.35">
      <c r="A9" s="1"/>
      <c r="B9" s="366" t="s">
        <v>47</v>
      </c>
      <c r="C9" s="366" t="s">
        <v>1396</v>
      </c>
      <c r="D9" s="367" t="s">
        <v>1411</v>
      </c>
      <c r="E9" s="371" t="s">
        <v>1412</v>
      </c>
      <c r="F9" s="369">
        <v>25</v>
      </c>
      <c r="G9" s="370">
        <v>388770</v>
      </c>
      <c r="H9" s="366" t="s">
        <v>1433</v>
      </c>
      <c r="I9" s="450">
        <v>14415.8</v>
      </c>
      <c r="J9" s="522"/>
      <c r="K9" s="522" t="s">
        <v>924</v>
      </c>
      <c r="L9" s="522">
        <v>75</v>
      </c>
      <c r="M9" s="524">
        <v>1057685</v>
      </c>
      <c r="N9" s="522"/>
      <c r="O9" s="367" t="s">
        <v>33</v>
      </c>
      <c r="P9" s="522">
        <v>250</v>
      </c>
      <c r="Q9" s="524">
        <v>4263170</v>
      </c>
      <c r="R9" s="522">
        <v>574</v>
      </c>
      <c r="S9" s="525">
        <v>9360849.1999999993</v>
      </c>
      <c r="T9" s="526">
        <v>625</v>
      </c>
      <c r="U9" s="523">
        <f t="shared" si="0"/>
        <v>824</v>
      </c>
      <c r="V9" s="527">
        <f t="shared" si="1"/>
        <v>1.3184</v>
      </c>
      <c r="W9" s="522"/>
      <c r="X9" s="522"/>
      <c r="Y9" s="522"/>
      <c r="Z9" s="528"/>
      <c r="AA9" s="528"/>
      <c r="AB9" s="529">
        <f t="shared" ref="AB9:AB27" si="2">AC8+1</f>
        <v>1340805</v>
      </c>
      <c r="AC9" s="530">
        <f t="shared" ref="AC9:AC27" si="3">AC8+F9</f>
        <v>1340829</v>
      </c>
    </row>
    <row r="10" spans="1:29" ht="31" x14ac:dyDescent="0.35">
      <c r="A10" s="1"/>
      <c r="B10" s="366" t="s">
        <v>47</v>
      </c>
      <c r="C10" s="366" t="s">
        <v>1397</v>
      </c>
      <c r="D10" s="367" t="s">
        <v>1411</v>
      </c>
      <c r="E10" s="371" t="s">
        <v>1412</v>
      </c>
      <c r="F10" s="369">
        <v>25</v>
      </c>
      <c r="G10" s="370">
        <v>388770</v>
      </c>
      <c r="H10" s="366" t="s">
        <v>1433</v>
      </c>
      <c r="I10" s="531">
        <v>7750.8</v>
      </c>
      <c r="J10" s="522"/>
      <c r="K10" s="522" t="s">
        <v>925</v>
      </c>
      <c r="L10" s="522">
        <v>125</v>
      </c>
      <c r="M10" s="524">
        <v>1527125</v>
      </c>
      <c r="N10" s="522"/>
      <c r="O10" s="367" t="s">
        <v>932</v>
      </c>
      <c r="P10" s="522">
        <v>254</v>
      </c>
      <c r="Q10" s="524">
        <v>3335079.2</v>
      </c>
      <c r="R10" s="522">
        <v>200</v>
      </c>
      <c r="S10" s="525">
        <v>2186910</v>
      </c>
      <c r="T10" s="526">
        <v>800</v>
      </c>
      <c r="U10" s="523">
        <f t="shared" si="0"/>
        <v>454</v>
      </c>
      <c r="V10" s="527">
        <f t="shared" si="1"/>
        <v>0.5675</v>
      </c>
      <c r="W10" s="522"/>
      <c r="X10" s="522" t="s">
        <v>965</v>
      </c>
      <c r="Y10" s="522"/>
      <c r="Z10" s="528"/>
      <c r="AA10" s="528"/>
      <c r="AB10" s="529">
        <f t="shared" si="2"/>
        <v>1340830</v>
      </c>
      <c r="AC10" s="530">
        <f t="shared" si="3"/>
        <v>1340854</v>
      </c>
    </row>
    <row r="11" spans="1:29" ht="31" x14ac:dyDescent="0.35">
      <c r="A11" s="1"/>
      <c r="B11" s="366" t="s">
        <v>47</v>
      </c>
      <c r="C11" s="366" t="s">
        <v>1398</v>
      </c>
      <c r="D11" s="367" t="s">
        <v>1411</v>
      </c>
      <c r="E11" s="371" t="s">
        <v>1412</v>
      </c>
      <c r="F11" s="369">
        <v>25</v>
      </c>
      <c r="G11" s="370">
        <v>388770</v>
      </c>
      <c r="H11" s="366" t="s">
        <v>1433</v>
      </c>
      <c r="I11" s="450">
        <v>11515.8</v>
      </c>
      <c r="J11" s="522"/>
      <c r="K11" s="522" t="s">
        <v>926</v>
      </c>
      <c r="L11" s="522">
        <v>254</v>
      </c>
      <c r="M11" s="524">
        <v>3335079.2</v>
      </c>
      <c r="N11" s="522"/>
      <c r="O11" s="367" t="s">
        <v>933</v>
      </c>
      <c r="P11" s="522">
        <v>125</v>
      </c>
      <c r="Q11" s="524">
        <v>1527125</v>
      </c>
      <c r="R11" s="522">
        <v>50</v>
      </c>
      <c r="S11" s="525">
        <v>599790</v>
      </c>
      <c r="T11" s="526">
        <v>275</v>
      </c>
      <c r="U11" s="523">
        <f>P11+R11+W11</f>
        <v>850</v>
      </c>
      <c r="V11" s="527">
        <f t="shared" si="1"/>
        <v>3.0909090909090908</v>
      </c>
      <c r="W11" s="532">
        <v>675</v>
      </c>
      <c r="X11" s="522" t="s">
        <v>965</v>
      </c>
      <c r="Y11" s="522"/>
      <c r="Z11" s="528"/>
      <c r="AA11" s="528"/>
      <c r="AB11" s="529">
        <f t="shared" si="2"/>
        <v>1340855</v>
      </c>
      <c r="AC11" s="530">
        <f t="shared" si="3"/>
        <v>1340879</v>
      </c>
    </row>
    <row r="12" spans="1:29" ht="28" customHeight="1" x14ac:dyDescent="0.35">
      <c r="A12" s="1"/>
      <c r="B12" s="366" t="s">
        <v>47</v>
      </c>
      <c r="C12" s="366" t="s">
        <v>1399</v>
      </c>
      <c r="D12" s="367" t="s">
        <v>1411</v>
      </c>
      <c r="E12" s="371" t="s">
        <v>1412</v>
      </c>
      <c r="F12" s="369">
        <v>25</v>
      </c>
      <c r="G12" s="370">
        <v>388770</v>
      </c>
      <c r="H12" s="366" t="s">
        <v>1433</v>
      </c>
      <c r="I12" s="450">
        <v>11870.8</v>
      </c>
      <c r="J12" s="522"/>
      <c r="K12" s="522" t="s">
        <v>927</v>
      </c>
      <c r="L12" s="522">
        <v>145</v>
      </c>
      <c r="M12" s="524">
        <v>2051906</v>
      </c>
      <c r="N12" s="522"/>
      <c r="O12" s="367" t="s">
        <v>927</v>
      </c>
      <c r="P12" s="522">
        <v>145</v>
      </c>
      <c r="Q12" s="524">
        <v>2051906</v>
      </c>
      <c r="R12" s="522">
        <v>855</v>
      </c>
      <c r="S12" s="525">
        <v>9302444</v>
      </c>
      <c r="T12" s="526">
        <v>1150</v>
      </c>
      <c r="U12" s="523">
        <f>P12+R12+W12</f>
        <v>1095</v>
      </c>
      <c r="V12" s="527">
        <f t="shared" si="1"/>
        <v>0.95217391304347831</v>
      </c>
      <c r="W12" s="532">
        <v>95</v>
      </c>
      <c r="X12" s="522" t="s">
        <v>965</v>
      </c>
      <c r="Y12" s="522"/>
      <c r="Z12" s="528"/>
      <c r="AA12" s="528"/>
      <c r="AB12" s="529">
        <f t="shared" si="2"/>
        <v>1340880</v>
      </c>
      <c r="AC12" s="530">
        <f t="shared" si="3"/>
        <v>1340904</v>
      </c>
    </row>
    <row r="13" spans="1:29" ht="31" x14ac:dyDescent="0.35">
      <c r="A13" s="1"/>
      <c r="B13" s="366" t="s">
        <v>47</v>
      </c>
      <c r="C13" s="366" t="s">
        <v>1400</v>
      </c>
      <c r="D13" s="367" t="s">
        <v>1411</v>
      </c>
      <c r="E13" s="371" t="s">
        <v>1413</v>
      </c>
      <c r="F13" s="369">
        <v>25</v>
      </c>
      <c r="G13" s="370">
        <v>526895</v>
      </c>
      <c r="H13" s="366" t="s">
        <v>1433</v>
      </c>
      <c r="I13" s="450">
        <v>34381.800000000003</v>
      </c>
      <c r="J13" s="522"/>
      <c r="K13" s="522" t="s">
        <v>928</v>
      </c>
      <c r="L13" s="522">
        <v>325</v>
      </c>
      <c r="M13" s="524">
        <v>4495060</v>
      </c>
      <c r="N13" s="522"/>
      <c r="O13" s="367" t="s">
        <v>934</v>
      </c>
      <c r="P13" s="522">
        <v>325</v>
      </c>
      <c r="Q13" s="524">
        <v>4495060</v>
      </c>
      <c r="R13" s="522">
        <v>1770</v>
      </c>
      <c r="S13" s="525">
        <v>28433686</v>
      </c>
      <c r="T13" s="526">
        <v>2475</v>
      </c>
      <c r="U13" s="523">
        <f>P13+R13+W13</f>
        <v>2188</v>
      </c>
      <c r="V13" s="527">
        <f t="shared" si="1"/>
        <v>0.88404040404040407</v>
      </c>
      <c r="W13" s="532">
        <v>93</v>
      </c>
      <c r="X13" s="522" t="s">
        <v>965</v>
      </c>
      <c r="Y13" s="522"/>
      <c r="Z13" s="528"/>
      <c r="AA13" s="528"/>
      <c r="AB13" s="529">
        <f t="shared" si="2"/>
        <v>1340905</v>
      </c>
      <c r="AC13" s="530">
        <f t="shared" si="3"/>
        <v>1340929</v>
      </c>
    </row>
    <row r="14" spans="1:29" ht="31" x14ac:dyDescent="0.35">
      <c r="A14" s="1"/>
      <c r="B14" s="366" t="s">
        <v>47</v>
      </c>
      <c r="C14" s="366" t="s">
        <v>1402</v>
      </c>
      <c r="D14" s="367" t="s">
        <v>1411</v>
      </c>
      <c r="E14" s="368" t="s">
        <v>1413</v>
      </c>
      <c r="F14" s="369">
        <v>25</v>
      </c>
      <c r="G14" s="370">
        <v>526895</v>
      </c>
      <c r="H14" s="366" t="s">
        <v>1433</v>
      </c>
      <c r="I14" s="450">
        <v>18300.8</v>
      </c>
      <c r="J14" s="522"/>
      <c r="K14" s="522" t="s">
        <v>929</v>
      </c>
      <c r="L14" s="522">
        <v>300</v>
      </c>
      <c r="M14" s="524">
        <v>4608410</v>
      </c>
      <c r="N14" s="522"/>
      <c r="O14" s="367" t="s">
        <v>935</v>
      </c>
      <c r="P14" s="522">
        <v>300</v>
      </c>
      <c r="Q14" s="524">
        <v>4608410</v>
      </c>
      <c r="R14" s="522">
        <v>350</v>
      </c>
      <c r="S14" s="525">
        <v>5032385</v>
      </c>
      <c r="T14" s="526">
        <v>1400</v>
      </c>
      <c r="U14" s="523">
        <f t="shared" si="0"/>
        <v>650</v>
      </c>
      <c r="V14" s="527">
        <f t="shared" si="1"/>
        <v>0.4642857142857143</v>
      </c>
      <c r="W14" s="532"/>
      <c r="X14" s="522"/>
      <c r="Y14" s="522"/>
      <c r="Z14" s="528"/>
      <c r="AA14" s="528"/>
      <c r="AB14" s="529">
        <f t="shared" si="2"/>
        <v>1340930</v>
      </c>
      <c r="AC14" s="530">
        <f t="shared" si="3"/>
        <v>1340954</v>
      </c>
    </row>
    <row r="15" spans="1:29" ht="28" customHeight="1" x14ac:dyDescent="0.35">
      <c r="A15" s="1"/>
      <c r="B15" s="366" t="s">
        <v>47</v>
      </c>
      <c r="C15" s="366" t="s">
        <v>1404</v>
      </c>
      <c r="D15" s="367" t="s">
        <v>1411</v>
      </c>
      <c r="E15" s="371" t="s">
        <v>1413</v>
      </c>
      <c r="F15" s="369">
        <v>25</v>
      </c>
      <c r="G15" s="370">
        <v>526895</v>
      </c>
      <c r="H15" s="366" t="s">
        <v>1433</v>
      </c>
      <c r="I15" s="450">
        <v>23755.8</v>
      </c>
      <c r="J15" s="522"/>
      <c r="K15" s="522" t="s">
        <v>938</v>
      </c>
      <c r="L15" s="522">
        <v>100</v>
      </c>
      <c r="M15" s="525">
        <v>775080</v>
      </c>
      <c r="N15" s="522"/>
      <c r="O15" s="367" t="s">
        <v>936</v>
      </c>
      <c r="P15" s="522"/>
      <c r="Q15" s="525"/>
      <c r="R15" s="522">
        <v>200</v>
      </c>
      <c r="S15" s="525">
        <v>1550160</v>
      </c>
      <c r="T15" s="526">
        <v>75</v>
      </c>
      <c r="U15" s="523">
        <f>P15+R15+W15</f>
        <v>650</v>
      </c>
      <c r="V15" s="527">
        <f t="shared" si="1"/>
        <v>8.6666666666666661</v>
      </c>
      <c r="W15" s="533">
        <v>450</v>
      </c>
      <c r="X15" s="522"/>
      <c r="Y15" s="522"/>
      <c r="Z15" s="528"/>
      <c r="AA15" s="528"/>
      <c r="AB15" s="529">
        <f t="shared" si="2"/>
        <v>1340955</v>
      </c>
      <c r="AC15" s="530">
        <f t="shared" si="3"/>
        <v>1340979</v>
      </c>
    </row>
    <row r="16" spans="1:29" ht="31" x14ac:dyDescent="0.35">
      <c r="A16" s="1"/>
      <c r="B16" s="366" t="s">
        <v>47</v>
      </c>
      <c r="C16" s="366" t="s">
        <v>1406</v>
      </c>
      <c r="D16" s="367" t="s">
        <v>1411</v>
      </c>
      <c r="E16" s="371" t="s">
        <v>1413</v>
      </c>
      <c r="F16" s="369">
        <v>25</v>
      </c>
      <c r="G16" s="370">
        <v>526895</v>
      </c>
      <c r="H16" s="366" t="s">
        <v>1433</v>
      </c>
      <c r="I16" s="531">
        <v>16240.8</v>
      </c>
      <c r="J16" s="522"/>
      <c r="K16" s="522" t="s">
        <v>930</v>
      </c>
      <c r="L16" s="522">
        <v>248</v>
      </c>
      <c r="M16" s="524">
        <v>4490446.4000000004</v>
      </c>
      <c r="N16" s="522"/>
      <c r="O16" s="367" t="s">
        <v>48</v>
      </c>
      <c r="P16" s="522">
        <v>248</v>
      </c>
      <c r="Q16" s="524">
        <v>4490446.4000000004</v>
      </c>
      <c r="R16" s="522">
        <v>690</v>
      </c>
      <c r="S16" s="525">
        <v>11868572</v>
      </c>
      <c r="T16" s="526">
        <v>1084</v>
      </c>
      <c r="U16" s="523">
        <f t="shared" si="0"/>
        <v>938</v>
      </c>
      <c r="V16" s="527">
        <f t="shared" si="1"/>
        <v>0.86531365313653141</v>
      </c>
      <c r="W16" s="522"/>
      <c r="X16" s="522"/>
      <c r="Y16" s="522"/>
      <c r="Z16" s="528"/>
      <c r="AA16" s="528"/>
      <c r="AB16" s="529">
        <f t="shared" si="2"/>
        <v>1340980</v>
      </c>
      <c r="AC16" s="530">
        <f t="shared" si="3"/>
        <v>1341004</v>
      </c>
    </row>
    <row r="17" spans="1:29" ht="28" customHeight="1" x14ac:dyDescent="0.35">
      <c r="A17" s="1"/>
      <c r="B17" s="366" t="s">
        <v>47</v>
      </c>
      <c r="C17" s="366" t="s">
        <v>1408</v>
      </c>
      <c r="D17" s="367" t="s">
        <v>1411</v>
      </c>
      <c r="E17" s="368" t="s">
        <v>1413</v>
      </c>
      <c r="F17" s="369">
        <v>25</v>
      </c>
      <c r="G17" s="370">
        <v>526895</v>
      </c>
      <c r="H17" s="366" t="s">
        <v>1433</v>
      </c>
      <c r="I17" s="450">
        <v>18315.8</v>
      </c>
      <c r="J17" s="522"/>
      <c r="K17" s="522"/>
      <c r="L17" s="523">
        <f>SUM(L7:L16)</f>
        <v>2058</v>
      </c>
      <c r="M17" s="525">
        <f>SUM(M7:M16)</f>
        <v>30721399.399999999</v>
      </c>
      <c r="N17" s="522"/>
      <c r="O17" s="367" t="s">
        <v>937</v>
      </c>
      <c r="P17" s="522">
        <v>100</v>
      </c>
      <c r="Q17" s="525">
        <v>775080</v>
      </c>
      <c r="R17" s="522">
        <v>50</v>
      </c>
      <c r="S17" s="525">
        <v>387540</v>
      </c>
      <c r="T17" s="526">
        <v>100</v>
      </c>
      <c r="U17" s="523">
        <f t="shared" si="0"/>
        <v>150</v>
      </c>
      <c r="V17" s="527">
        <f t="shared" si="1"/>
        <v>1.5</v>
      </c>
      <c r="W17" s="522"/>
      <c r="X17" s="522"/>
      <c r="Y17" s="522"/>
      <c r="Z17" s="528"/>
      <c r="AA17" s="528"/>
      <c r="AB17" s="529">
        <f t="shared" si="2"/>
        <v>1341005</v>
      </c>
      <c r="AC17" s="530">
        <f t="shared" si="3"/>
        <v>1341029</v>
      </c>
    </row>
    <row r="18" spans="1:29" ht="28" customHeight="1" x14ac:dyDescent="0.35">
      <c r="A18" s="1"/>
      <c r="B18" s="366" t="s">
        <v>47</v>
      </c>
      <c r="C18" s="366" t="s">
        <v>1410</v>
      </c>
      <c r="D18" s="367" t="s">
        <v>1411</v>
      </c>
      <c r="E18" s="371" t="s">
        <v>1413</v>
      </c>
      <c r="F18" s="369">
        <v>25</v>
      </c>
      <c r="G18" s="370">
        <v>526895</v>
      </c>
      <c r="H18" s="366" t="s">
        <v>1433</v>
      </c>
      <c r="I18" s="450">
        <v>18715.8</v>
      </c>
      <c r="J18" s="522"/>
      <c r="K18" s="522"/>
      <c r="L18" s="522"/>
      <c r="M18" s="522"/>
      <c r="N18" s="522"/>
      <c r="O18" s="522"/>
      <c r="P18" s="523">
        <f>SUM(P7:P17)</f>
        <v>2058</v>
      </c>
      <c r="Q18" s="523">
        <f>SUM(Q7:Q17)</f>
        <v>30721399.399999999</v>
      </c>
      <c r="R18" s="523">
        <f>SUM(R7:R17)</f>
        <v>5404</v>
      </c>
      <c r="S18" s="525">
        <f>SUM(S7:S17)</f>
        <v>78683713.200000003</v>
      </c>
      <c r="T18" s="522"/>
      <c r="U18" s="522"/>
      <c r="V18" s="522"/>
      <c r="W18" s="522"/>
      <c r="X18" s="522"/>
      <c r="Y18" s="522"/>
      <c r="Z18" s="528"/>
      <c r="AA18" s="528"/>
      <c r="AB18" s="529">
        <f t="shared" si="2"/>
        <v>1341030</v>
      </c>
      <c r="AC18" s="530">
        <f t="shared" si="3"/>
        <v>1341054</v>
      </c>
    </row>
    <row r="19" spans="1:29" ht="28" customHeight="1" x14ac:dyDescent="0.35">
      <c r="A19" s="1"/>
      <c r="B19" s="366" t="s">
        <v>47</v>
      </c>
      <c r="C19" s="366" t="s">
        <v>1415</v>
      </c>
      <c r="D19" s="367" t="s">
        <v>1411</v>
      </c>
      <c r="E19" s="371" t="s">
        <v>26</v>
      </c>
      <c r="F19" s="369">
        <v>25</v>
      </c>
      <c r="G19" s="370">
        <v>193770</v>
      </c>
      <c r="H19" s="366" t="s">
        <v>1433</v>
      </c>
      <c r="I19" s="531">
        <v>8500.7999999999993</v>
      </c>
      <c r="J19" s="522"/>
      <c r="K19" s="522"/>
      <c r="L19" s="522"/>
      <c r="M19" s="522"/>
      <c r="N19" s="522"/>
      <c r="O19" s="522"/>
      <c r="P19" s="522"/>
      <c r="Q19" s="522"/>
      <c r="R19" s="522"/>
      <c r="S19" s="522"/>
      <c r="T19" s="522"/>
      <c r="U19" s="522"/>
      <c r="V19" s="522"/>
      <c r="W19" s="522"/>
      <c r="X19" s="522"/>
      <c r="Y19" s="522"/>
      <c r="Z19" s="528"/>
      <c r="AA19" s="528"/>
      <c r="AB19" s="529">
        <f t="shared" si="2"/>
        <v>1341055</v>
      </c>
      <c r="AC19" s="530">
        <f t="shared" si="3"/>
        <v>1341079</v>
      </c>
    </row>
    <row r="20" spans="1:29" ht="28" customHeight="1" x14ac:dyDescent="0.35">
      <c r="A20" s="1"/>
      <c r="B20" s="366" t="s">
        <v>47</v>
      </c>
      <c r="C20" s="366" t="s">
        <v>1417</v>
      </c>
      <c r="D20" s="367" t="s">
        <v>1411</v>
      </c>
      <c r="E20" s="371" t="s">
        <v>26</v>
      </c>
      <c r="F20" s="369">
        <v>25</v>
      </c>
      <c r="G20" s="370">
        <v>193770</v>
      </c>
      <c r="H20" s="366" t="s">
        <v>1433</v>
      </c>
      <c r="I20" s="450">
        <v>26381.8</v>
      </c>
      <c r="J20" s="522"/>
      <c r="K20" s="522"/>
      <c r="L20" s="522"/>
      <c r="M20" s="522"/>
      <c r="N20" s="522"/>
      <c r="O20" s="522"/>
      <c r="P20" s="522"/>
      <c r="Q20" s="522"/>
      <c r="R20" s="522"/>
      <c r="S20" s="522"/>
      <c r="T20" s="522"/>
      <c r="U20" s="522"/>
      <c r="V20" s="522"/>
      <c r="W20" s="522"/>
      <c r="X20" s="522"/>
      <c r="Y20" s="522"/>
      <c r="Z20" s="528"/>
      <c r="AA20" s="528"/>
      <c r="AB20" s="529">
        <f t="shared" si="2"/>
        <v>1341080</v>
      </c>
      <c r="AC20" s="530">
        <f t="shared" si="3"/>
        <v>1341104</v>
      </c>
    </row>
    <row r="21" spans="1:29" ht="28" customHeight="1" x14ac:dyDescent="0.35">
      <c r="A21" s="1"/>
      <c r="B21" s="366" t="s">
        <v>47</v>
      </c>
      <c r="C21" s="366" t="s">
        <v>1419</v>
      </c>
      <c r="D21" s="367" t="s">
        <v>1411</v>
      </c>
      <c r="E21" s="371" t="s">
        <v>26</v>
      </c>
      <c r="F21" s="369">
        <v>25</v>
      </c>
      <c r="G21" s="370">
        <v>193770</v>
      </c>
      <c r="H21" s="366" t="s">
        <v>1433</v>
      </c>
      <c r="I21" s="450">
        <v>21348.799999999999</v>
      </c>
      <c r="J21" s="522"/>
      <c r="K21" s="522"/>
      <c r="L21" s="522"/>
      <c r="M21" s="522"/>
      <c r="N21" s="522"/>
      <c r="O21" s="522"/>
      <c r="P21" s="522"/>
      <c r="Q21" s="522"/>
      <c r="R21" s="522"/>
      <c r="S21" s="522"/>
      <c r="T21" s="522"/>
      <c r="U21" s="522"/>
      <c r="V21" s="522"/>
      <c r="W21" s="522"/>
      <c r="X21" s="522"/>
      <c r="Y21" s="522"/>
      <c r="Z21" s="528"/>
      <c r="AA21" s="528"/>
      <c r="AB21" s="529">
        <f t="shared" si="2"/>
        <v>1341105</v>
      </c>
      <c r="AC21" s="530">
        <f t="shared" si="3"/>
        <v>1341129</v>
      </c>
    </row>
    <row r="22" spans="1:29" ht="28" customHeight="1" x14ac:dyDescent="0.35">
      <c r="A22" s="1"/>
      <c r="B22" s="366" t="s">
        <v>47</v>
      </c>
      <c r="C22" s="366" t="s">
        <v>1421</v>
      </c>
      <c r="D22" s="367" t="s">
        <v>1411</v>
      </c>
      <c r="E22" s="371" t="s">
        <v>26</v>
      </c>
      <c r="F22" s="369">
        <v>25</v>
      </c>
      <c r="G22" s="370">
        <v>193770</v>
      </c>
      <c r="H22" s="366" t="s">
        <v>1433</v>
      </c>
      <c r="I22" s="531">
        <v>8500.7999999999993</v>
      </c>
      <c r="J22" s="522"/>
      <c r="K22" s="522"/>
      <c r="L22" s="522"/>
      <c r="M22" s="522"/>
      <c r="N22" s="522"/>
      <c r="O22" s="522"/>
      <c r="P22" s="522"/>
      <c r="Q22" s="522"/>
      <c r="R22" s="522"/>
      <c r="S22" s="522"/>
      <c r="T22" s="522"/>
      <c r="U22" s="522"/>
      <c r="V22" s="522"/>
      <c r="W22" s="522"/>
      <c r="X22" s="522"/>
      <c r="Y22" s="522"/>
      <c r="Z22" s="528"/>
      <c r="AA22" s="528"/>
      <c r="AB22" s="529">
        <f t="shared" si="2"/>
        <v>1341130</v>
      </c>
      <c r="AC22" s="530">
        <f t="shared" si="3"/>
        <v>1341154</v>
      </c>
    </row>
    <row r="23" spans="1:29" ht="28" customHeight="1" x14ac:dyDescent="0.35">
      <c r="A23" s="1"/>
      <c r="B23" s="366" t="s">
        <v>47</v>
      </c>
      <c r="C23" s="366" t="s">
        <v>1423</v>
      </c>
      <c r="D23" s="367" t="s">
        <v>1411</v>
      </c>
      <c r="E23" s="371" t="s">
        <v>26</v>
      </c>
      <c r="F23" s="369">
        <v>25</v>
      </c>
      <c r="G23" s="370">
        <v>193770</v>
      </c>
      <c r="H23" s="366" t="s">
        <v>1433</v>
      </c>
      <c r="I23" s="531">
        <v>7750.8</v>
      </c>
      <c r="J23" s="522"/>
      <c r="K23" s="522"/>
      <c r="L23" s="522"/>
      <c r="M23" s="522"/>
      <c r="N23" s="522"/>
      <c r="O23" s="522"/>
      <c r="P23" s="522"/>
      <c r="Q23" s="522"/>
      <c r="R23" s="522"/>
      <c r="S23" s="522"/>
      <c r="T23" s="522"/>
      <c r="U23" s="522"/>
      <c r="V23" s="522"/>
      <c r="W23" s="522"/>
      <c r="X23" s="522"/>
      <c r="Y23" s="522"/>
      <c r="Z23" s="528"/>
      <c r="AA23" s="528"/>
      <c r="AB23" s="529">
        <f t="shared" si="2"/>
        <v>1341155</v>
      </c>
      <c r="AC23" s="530">
        <f t="shared" si="3"/>
        <v>1341179</v>
      </c>
    </row>
    <row r="24" spans="1:29" ht="28" customHeight="1" x14ac:dyDescent="0.35">
      <c r="A24" s="1"/>
      <c r="B24" s="366" t="s">
        <v>47</v>
      </c>
      <c r="C24" s="366" t="s">
        <v>1425</v>
      </c>
      <c r="D24" s="367" t="s">
        <v>1411</v>
      </c>
      <c r="E24" s="371" t="s">
        <v>26</v>
      </c>
      <c r="F24" s="369">
        <v>25</v>
      </c>
      <c r="G24" s="370">
        <v>193770</v>
      </c>
      <c r="H24" s="366" t="s">
        <v>1433</v>
      </c>
      <c r="I24" s="531">
        <v>16240.8</v>
      </c>
      <c r="J24" s="522"/>
      <c r="K24" s="522"/>
      <c r="L24" s="522"/>
      <c r="M24" s="522"/>
      <c r="N24" s="522"/>
      <c r="O24" s="522"/>
      <c r="P24" s="522"/>
      <c r="Q24" s="522"/>
      <c r="R24" s="522"/>
      <c r="S24" s="522"/>
      <c r="T24" s="522"/>
      <c r="U24" s="522"/>
      <c r="V24" s="522"/>
      <c r="W24" s="522"/>
      <c r="X24" s="522"/>
      <c r="Y24" s="522"/>
      <c r="Z24" s="528"/>
      <c r="AA24" s="528"/>
      <c r="AB24" s="529">
        <f t="shared" si="2"/>
        <v>1341180</v>
      </c>
      <c r="AC24" s="530">
        <f t="shared" si="3"/>
        <v>1341204</v>
      </c>
    </row>
    <row r="25" spans="1:29" ht="28" customHeight="1" x14ac:dyDescent="0.35">
      <c r="A25" s="1"/>
      <c r="B25" s="366" t="s">
        <v>47</v>
      </c>
      <c r="C25" s="366" t="s">
        <v>1427</v>
      </c>
      <c r="D25" s="367" t="s">
        <v>1411</v>
      </c>
      <c r="E25" s="371" t="s">
        <v>26</v>
      </c>
      <c r="F25" s="369">
        <v>25</v>
      </c>
      <c r="G25" s="370">
        <v>193770</v>
      </c>
      <c r="H25" s="366" t="s">
        <v>1433</v>
      </c>
      <c r="I25" s="531">
        <v>16240.8</v>
      </c>
      <c r="J25" s="522"/>
      <c r="K25" s="522"/>
      <c r="L25" s="522"/>
      <c r="M25" s="522"/>
      <c r="N25" s="522"/>
      <c r="O25" s="522"/>
      <c r="P25" s="522"/>
      <c r="Q25" s="522"/>
      <c r="R25" s="522"/>
      <c r="S25" s="522"/>
      <c r="T25" s="522"/>
      <c r="U25" s="522"/>
      <c r="V25" s="522"/>
      <c r="W25" s="522"/>
      <c r="X25" s="522"/>
      <c r="Y25" s="522"/>
      <c r="Z25" s="528"/>
      <c r="AA25" s="528"/>
      <c r="AB25" s="529">
        <f t="shared" si="2"/>
        <v>1341205</v>
      </c>
      <c r="AC25" s="530">
        <f t="shared" si="3"/>
        <v>1341229</v>
      </c>
    </row>
    <row r="26" spans="1:29" ht="28" customHeight="1" x14ac:dyDescent="0.35">
      <c r="A26" s="1"/>
      <c r="B26" s="366" t="s">
        <v>47</v>
      </c>
      <c r="C26" s="366" t="s">
        <v>1429</v>
      </c>
      <c r="D26" s="367" t="s">
        <v>1411</v>
      </c>
      <c r="E26" s="371" t="s">
        <v>489</v>
      </c>
      <c r="F26" s="369">
        <v>25</v>
      </c>
      <c r="G26" s="370">
        <v>309645</v>
      </c>
      <c r="H26" s="366" t="s">
        <v>1433</v>
      </c>
      <c r="I26" s="450">
        <v>18315.8</v>
      </c>
      <c r="J26" s="522"/>
      <c r="K26" s="522"/>
      <c r="L26" s="522"/>
      <c r="M26" s="522"/>
      <c r="N26" s="522"/>
      <c r="O26" s="522"/>
      <c r="P26" s="522"/>
      <c r="Q26" s="522"/>
      <c r="R26" s="522"/>
      <c r="S26" s="522"/>
      <c r="T26" s="522"/>
      <c r="U26" s="522"/>
      <c r="V26" s="522"/>
      <c r="W26" s="522"/>
      <c r="X26" s="522"/>
      <c r="Y26" s="522"/>
      <c r="Z26" s="528"/>
      <c r="AA26" s="528"/>
      <c r="AB26" s="529">
        <f t="shared" si="2"/>
        <v>1341230</v>
      </c>
      <c r="AC26" s="530">
        <f t="shared" si="3"/>
        <v>1341254</v>
      </c>
    </row>
    <row r="27" spans="1:29" ht="28" customHeight="1" x14ac:dyDescent="0.35">
      <c r="A27" s="1"/>
      <c r="B27" s="366" t="s">
        <v>47</v>
      </c>
      <c r="C27" s="366" t="s">
        <v>1431</v>
      </c>
      <c r="D27" s="367" t="s">
        <v>1411</v>
      </c>
      <c r="E27" s="371" t="s">
        <v>44</v>
      </c>
      <c r="F27" s="369">
        <v>25</v>
      </c>
      <c r="G27" s="370">
        <v>390520</v>
      </c>
      <c r="H27" s="366" t="s">
        <v>1433</v>
      </c>
      <c r="I27" s="450">
        <v>18315.8</v>
      </c>
      <c r="J27" s="522"/>
      <c r="K27" s="522"/>
      <c r="L27" s="522"/>
      <c r="M27" s="522"/>
      <c r="N27" s="522"/>
      <c r="O27" s="522"/>
      <c r="P27" s="522"/>
      <c r="Q27" s="522"/>
      <c r="R27" s="522"/>
      <c r="S27" s="522"/>
      <c r="T27" s="522"/>
      <c r="U27" s="522"/>
      <c r="V27" s="522"/>
      <c r="W27" s="522"/>
      <c r="X27" s="522"/>
      <c r="Y27" s="522"/>
      <c r="Z27" s="528"/>
      <c r="AA27" s="528"/>
      <c r="AB27" s="529">
        <f t="shared" si="2"/>
        <v>1341255</v>
      </c>
      <c r="AC27" s="530">
        <f t="shared" si="3"/>
        <v>1341279</v>
      </c>
    </row>
    <row r="28" spans="1:29"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row>
    <row r="29" spans="1:29"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row>
    <row r="30" spans="1:29"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row>
    <row r="31" spans="1:29"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row>
    <row r="32" spans="1:29"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row>
    <row r="33" spans="1:25"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row>
    <row r="34" spans="1:25"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row>
    <row r="35" spans="1:25"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3"/>
    <row r="220" spans="1:25" ht="15.75" customHeight="1" x14ac:dyDescent="0.3"/>
    <row r="221" spans="1:25" ht="15.75" customHeight="1" x14ac:dyDescent="0.3"/>
    <row r="222" spans="1:25" ht="15.75" customHeight="1" x14ac:dyDescent="0.3"/>
    <row r="223" spans="1:25" ht="15.75" customHeight="1" x14ac:dyDescent="0.3"/>
    <row r="224" spans="1:25"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sheetData>
  <autoFilter ref="A6:Y27"/>
  <mergeCells count="13">
    <mergeCell ref="AC5:AC6"/>
    <mergeCell ref="B2:H2"/>
    <mergeCell ref="B3:H3"/>
    <mergeCell ref="B5:B6"/>
    <mergeCell ref="C5:C6"/>
    <mergeCell ref="D5:D6"/>
    <mergeCell ref="E5:E6"/>
    <mergeCell ref="F5:F6"/>
    <mergeCell ref="G5:G6"/>
    <mergeCell ref="H5:H6"/>
    <mergeCell ref="P5:Q5"/>
    <mergeCell ref="R5:S5"/>
    <mergeCell ref="AB5:AB6"/>
  </mergeCells>
  <printOptions horizontalCentered="1"/>
  <pageMargins left="0.23622047244094491" right="0" top="0.39370078740157483" bottom="0.39370078740157483" header="0" footer="0"/>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3"/>
  <sheetViews>
    <sheetView topLeftCell="A32" zoomScaleNormal="100" zoomScaleSheetLayoutView="86" workbookViewId="0">
      <selection activeCell="D44" sqref="D44"/>
    </sheetView>
  </sheetViews>
  <sheetFormatPr defaultColWidth="12.6640625" defaultRowHeight="15" customHeight="1" x14ac:dyDescent="0.3"/>
  <cols>
    <col min="1" max="1" width="0.5" style="185" customWidth="1"/>
    <col min="2" max="2" width="16.1640625" style="185" customWidth="1"/>
    <col min="3" max="3" width="22.83203125" style="185" customWidth="1"/>
    <col min="4" max="4" width="23.33203125" style="185" customWidth="1"/>
    <col min="5" max="6" width="41.75" style="185" customWidth="1"/>
    <col min="7" max="7" width="6.6640625" style="185" customWidth="1"/>
    <col min="8" max="8" width="15.75" style="185" customWidth="1"/>
    <col min="9" max="9" width="11" style="185" customWidth="1"/>
    <col min="10" max="10" width="12.1640625" style="185" customWidth="1"/>
    <col min="11" max="11" width="7.6640625" style="185" customWidth="1"/>
    <col min="12" max="12" width="15.582031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1719</v>
      </c>
      <c r="G6" s="728"/>
      <c r="H6" s="728"/>
      <c r="I6" s="196"/>
      <c r="J6" s="196"/>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8"/>
      <c r="G7" s="196"/>
      <c r="H7" s="196"/>
      <c r="I7" s="479"/>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561</v>
      </c>
      <c r="G9" s="720" t="s">
        <v>9</v>
      </c>
      <c r="H9" s="720" t="s">
        <v>10</v>
      </c>
      <c r="I9" s="720" t="s">
        <v>11</v>
      </c>
      <c r="J9" s="1"/>
      <c r="K9" s="1"/>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1"/>
      <c r="K10" s="1"/>
      <c r="L10" s="1"/>
      <c r="M10" s="1"/>
      <c r="N10" s="1"/>
      <c r="O10" s="1"/>
      <c r="P10" s="1"/>
      <c r="Q10" s="1"/>
      <c r="R10" s="1"/>
      <c r="S10" s="1"/>
      <c r="T10" s="1"/>
      <c r="U10" s="1"/>
      <c r="V10" s="1"/>
      <c r="W10" s="1"/>
      <c r="X10" s="1"/>
      <c r="Y10" s="1"/>
      <c r="Z10" s="1"/>
    </row>
    <row r="11" spans="1:26" ht="30" customHeight="1" x14ac:dyDescent="0.3">
      <c r="A11" s="1"/>
      <c r="B11" s="454" t="s">
        <v>543</v>
      </c>
      <c r="C11" s="454" t="s">
        <v>1720</v>
      </c>
      <c r="D11" s="454" t="s">
        <v>1721</v>
      </c>
      <c r="E11" s="483" t="s">
        <v>1482</v>
      </c>
      <c r="F11" s="483" t="s">
        <v>25</v>
      </c>
      <c r="G11" s="488">
        <v>25</v>
      </c>
      <c r="H11" s="370">
        <f t="shared" ref="H11:H37" si="0">J11*G11</f>
        <v>533720</v>
      </c>
      <c r="I11" s="471"/>
      <c r="J11" s="186">
        <v>21348.799999999999</v>
      </c>
      <c r="K11" s="1"/>
      <c r="L11" s="482"/>
      <c r="M11" s="309"/>
      <c r="N11" s="310"/>
      <c r="O11" s="1"/>
      <c r="P11" s="318"/>
      <c r="Q11" s="309"/>
      <c r="R11" s="310"/>
      <c r="S11" s="1"/>
      <c r="T11" s="1"/>
      <c r="U11" s="1"/>
      <c r="V11" s="1"/>
      <c r="W11" s="1"/>
      <c r="X11" s="1"/>
      <c r="Y11" s="1"/>
      <c r="Z11" s="1"/>
    </row>
    <row r="12" spans="1:26" ht="30" customHeight="1" x14ac:dyDescent="0.3">
      <c r="A12" s="1"/>
      <c r="B12" s="454" t="s">
        <v>543</v>
      </c>
      <c r="C12" s="454" t="s">
        <v>1722</v>
      </c>
      <c r="D12" s="454" t="s">
        <v>1723</v>
      </c>
      <c r="E12" s="483" t="s">
        <v>1482</v>
      </c>
      <c r="F12" s="483" t="s">
        <v>25</v>
      </c>
      <c r="G12" s="488">
        <v>25</v>
      </c>
      <c r="H12" s="370">
        <f t="shared" si="0"/>
        <v>533720</v>
      </c>
      <c r="I12" s="471"/>
      <c r="J12" s="186">
        <v>21348.799999999999</v>
      </c>
      <c r="K12" s="1"/>
      <c r="L12" s="482"/>
      <c r="M12" s="309"/>
      <c r="N12" s="310"/>
      <c r="O12" s="1"/>
      <c r="P12" s="318"/>
      <c r="Q12" s="309"/>
      <c r="R12" s="310"/>
      <c r="S12" s="1"/>
      <c r="T12" s="1"/>
      <c r="U12" s="1"/>
      <c r="V12" s="1"/>
      <c r="W12" s="1"/>
      <c r="X12" s="1"/>
      <c r="Y12" s="1"/>
      <c r="Z12" s="1"/>
    </row>
    <row r="13" spans="1:26" ht="30" customHeight="1" x14ac:dyDescent="0.3">
      <c r="A13" s="1"/>
      <c r="B13" s="454" t="s">
        <v>543</v>
      </c>
      <c r="C13" s="454" t="s">
        <v>1724</v>
      </c>
      <c r="D13" s="454" t="s">
        <v>1725</v>
      </c>
      <c r="E13" s="483" t="s">
        <v>1482</v>
      </c>
      <c r="F13" s="483" t="s">
        <v>25</v>
      </c>
      <c r="G13" s="488">
        <v>25</v>
      </c>
      <c r="H13" s="370">
        <f t="shared" si="0"/>
        <v>533720</v>
      </c>
      <c r="I13" s="471"/>
      <c r="J13" s="186">
        <v>21348.799999999999</v>
      </c>
      <c r="K13" s="1"/>
      <c r="L13" s="482"/>
      <c r="M13" s="309"/>
      <c r="N13" s="310"/>
      <c r="O13" s="1"/>
      <c r="P13" s="318"/>
      <c r="Q13" s="309"/>
      <c r="R13" s="310"/>
      <c r="S13" s="1"/>
      <c r="T13" s="1"/>
      <c r="U13" s="1"/>
      <c r="V13" s="1"/>
      <c r="W13" s="1"/>
      <c r="X13" s="1"/>
      <c r="Y13" s="1"/>
      <c r="Z13" s="1"/>
    </row>
    <row r="14" spans="1:26" ht="30" customHeight="1" x14ac:dyDescent="0.3">
      <c r="A14" s="1"/>
      <c r="B14" s="454" t="s">
        <v>543</v>
      </c>
      <c r="C14" s="454" t="s">
        <v>1726</v>
      </c>
      <c r="D14" s="454" t="s">
        <v>1727</v>
      </c>
      <c r="E14" s="483" t="s">
        <v>1483</v>
      </c>
      <c r="F14" s="483" t="s">
        <v>25</v>
      </c>
      <c r="G14" s="488">
        <v>25</v>
      </c>
      <c r="H14" s="370">
        <f t="shared" si="0"/>
        <v>533720</v>
      </c>
      <c r="I14" s="471"/>
      <c r="J14" s="186">
        <v>21348.799999999999</v>
      </c>
      <c r="K14" s="1"/>
      <c r="L14" s="482"/>
      <c r="M14" s="309"/>
      <c r="N14" s="310"/>
      <c r="O14" s="1"/>
      <c r="P14" s="318"/>
      <c r="Q14" s="309"/>
      <c r="R14" s="310"/>
      <c r="S14" s="1"/>
      <c r="T14" s="1"/>
      <c r="U14" s="1"/>
      <c r="V14" s="1"/>
      <c r="W14" s="1"/>
      <c r="X14" s="1"/>
      <c r="Y14" s="1"/>
      <c r="Z14" s="1"/>
    </row>
    <row r="15" spans="1:26" ht="30" customHeight="1" x14ac:dyDescent="0.3">
      <c r="A15" s="1"/>
      <c r="B15" s="454" t="s">
        <v>543</v>
      </c>
      <c r="C15" s="454" t="s">
        <v>1728</v>
      </c>
      <c r="D15" s="454" t="s">
        <v>1729</v>
      </c>
      <c r="E15" s="483" t="s">
        <v>1483</v>
      </c>
      <c r="F15" s="483" t="s">
        <v>25</v>
      </c>
      <c r="G15" s="488">
        <v>25</v>
      </c>
      <c r="H15" s="370">
        <f t="shared" si="0"/>
        <v>533720</v>
      </c>
      <c r="I15" s="471"/>
      <c r="J15" s="186">
        <v>21348.799999999999</v>
      </c>
      <c r="K15" s="1"/>
      <c r="L15" s="482"/>
      <c r="M15" s="309"/>
      <c r="N15" s="310"/>
      <c r="O15" s="1"/>
      <c r="P15" s="318"/>
      <c r="Q15" s="309"/>
      <c r="R15" s="310"/>
      <c r="S15" s="1"/>
      <c r="T15" s="1"/>
      <c r="U15" s="1"/>
      <c r="V15" s="1"/>
      <c r="W15" s="1"/>
      <c r="X15" s="1"/>
      <c r="Y15" s="1"/>
      <c r="Z15" s="1"/>
    </row>
    <row r="16" spans="1:26" ht="30" customHeight="1" x14ac:dyDescent="0.3">
      <c r="A16" s="1"/>
      <c r="B16" s="454" t="s">
        <v>543</v>
      </c>
      <c r="C16" s="454" t="s">
        <v>1730</v>
      </c>
      <c r="D16" s="454" t="s">
        <v>1731</v>
      </c>
      <c r="E16" s="483" t="s">
        <v>1483</v>
      </c>
      <c r="F16" s="483" t="s">
        <v>25</v>
      </c>
      <c r="G16" s="488">
        <v>25</v>
      </c>
      <c r="H16" s="370">
        <f t="shared" si="0"/>
        <v>533720</v>
      </c>
      <c r="I16" s="471"/>
      <c r="J16" s="186">
        <v>21348.799999999999</v>
      </c>
      <c r="K16" s="1"/>
      <c r="L16" s="482"/>
      <c r="M16" s="309"/>
      <c r="N16" s="310"/>
      <c r="O16" s="1"/>
      <c r="P16" s="318"/>
      <c r="Q16" s="309"/>
      <c r="R16" s="310"/>
      <c r="S16" s="1"/>
      <c r="T16" s="1"/>
      <c r="U16" s="1"/>
      <c r="V16" s="1"/>
      <c r="W16" s="1"/>
      <c r="X16" s="1"/>
      <c r="Y16" s="1"/>
      <c r="Z16" s="1"/>
    </row>
    <row r="17" spans="1:26" ht="30" customHeight="1" x14ac:dyDescent="0.3">
      <c r="A17" s="1"/>
      <c r="B17" s="454" t="s">
        <v>543</v>
      </c>
      <c r="C17" s="454" t="s">
        <v>1732</v>
      </c>
      <c r="D17" s="454" t="s">
        <v>1733</v>
      </c>
      <c r="E17" s="484" t="s">
        <v>1484</v>
      </c>
      <c r="F17" s="485" t="s">
        <v>1485</v>
      </c>
      <c r="G17" s="488">
        <v>25</v>
      </c>
      <c r="H17" s="370">
        <f t="shared" si="0"/>
        <v>314020</v>
      </c>
      <c r="I17" s="471"/>
      <c r="J17" s="186">
        <v>12560.8</v>
      </c>
      <c r="K17" s="1"/>
      <c r="L17" s="482"/>
      <c r="M17" s="309"/>
      <c r="N17" s="310"/>
      <c r="O17" s="1"/>
      <c r="P17" s="318"/>
      <c r="Q17" s="309"/>
      <c r="R17" s="310"/>
      <c r="S17" s="1"/>
      <c r="T17" s="1"/>
      <c r="U17" s="1"/>
      <c r="V17" s="1"/>
      <c r="W17" s="1"/>
      <c r="X17" s="1"/>
      <c r="Y17" s="1"/>
      <c r="Z17" s="1"/>
    </row>
    <row r="18" spans="1:26" ht="30" customHeight="1" x14ac:dyDescent="0.3">
      <c r="A18" s="1"/>
      <c r="B18" s="454" t="s">
        <v>543</v>
      </c>
      <c r="C18" s="454" t="s">
        <v>1734</v>
      </c>
      <c r="D18" s="454" t="s">
        <v>1735</v>
      </c>
      <c r="E18" s="484" t="s">
        <v>1484</v>
      </c>
      <c r="F18" s="486" t="s">
        <v>429</v>
      </c>
      <c r="G18" s="488">
        <v>25</v>
      </c>
      <c r="H18" s="370">
        <f t="shared" si="0"/>
        <v>360395</v>
      </c>
      <c r="I18" s="471"/>
      <c r="J18" s="186">
        <v>14415.8</v>
      </c>
      <c r="K18" s="1"/>
      <c r="L18" s="482"/>
      <c r="M18" s="309"/>
      <c r="N18" s="310"/>
      <c r="O18" s="1"/>
      <c r="P18" s="318"/>
      <c r="Q18" s="309"/>
      <c r="R18" s="310"/>
      <c r="S18" s="1"/>
      <c r="T18" s="1"/>
      <c r="U18" s="1"/>
      <c r="V18" s="1"/>
      <c r="W18" s="1"/>
      <c r="X18" s="1"/>
      <c r="Y18" s="1"/>
      <c r="Z18" s="1"/>
    </row>
    <row r="19" spans="1:26" ht="30" customHeight="1" x14ac:dyDescent="0.3">
      <c r="A19" s="1"/>
      <c r="B19" s="454" t="s">
        <v>543</v>
      </c>
      <c r="C19" s="454" t="s">
        <v>1736</v>
      </c>
      <c r="D19" s="454" t="s">
        <v>1737</v>
      </c>
      <c r="E19" s="484" t="s">
        <v>1484</v>
      </c>
      <c r="F19" s="487" t="s">
        <v>189</v>
      </c>
      <c r="G19" s="488">
        <v>25</v>
      </c>
      <c r="H19" s="370">
        <f t="shared" si="0"/>
        <v>486520</v>
      </c>
      <c r="I19" s="471"/>
      <c r="J19" s="186">
        <v>19460.8</v>
      </c>
      <c r="K19" s="1"/>
      <c r="L19" s="482"/>
      <c r="M19" s="309"/>
      <c r="N19" s="310"/>
      <c r="O19" s="1"/>
      <c r="P19" s="318"/>
      <c r="Q19" s="309"/>
      <c r="R19" s="310"/>
      <c r="S19" s="1"/>
      <c r="T19" s="1"/>
      <c r="U19" s="1"/>
      <c r="V19" s="1"/>
      <c r="W19" s="1"/>
      <c r="X19" s="1"/>
      <c r="Y19" s="1"/>
      <c r="Z19" s="1"/>
    </row>
    <row r="20" spans="1:26" ht="30" customHeight="1" x14ac:dyDescent="0.3">
      <c r="A20" s="1"/>
      <c r="B20" s="454" t="s">
        <v>543</v>
      </c>
      <c r="C20" s="454" t="s">
        <v>1738</v>
      </c>
      <c r="D20" s="454" t="s">
        <v>1739</v>
      </c>
      <c r="E20" s="483" t="s">
        <v>597</v>
      </c>
      <c r="F20" s="483" t="s">
        <v>31</v>
      </c>
      <c r="G20" s="488">
        <v>25</v>
      </c>
      <c r="H20" s="370">
        <f t="shared" si="0"/>
        <v>406020</v>
      </c>
      <c r="I20" s="471"/>
      <c r="J20" s="186">
        <v>16240.8</v>
      </c>
      <c r="K20" s="1"/>
      <c r="L20" s="482"/>
      <c r="M20" s="309"/>
      <c r="N20" s="310"/>
      <c r="O20" s="1"/>
      <c r="P20" s="318"/>
      <c r="Q20" s="309"/>
      <c r="R20" s="310"/>
      <c r="S20" s="1"/>
      <c r="T20" s="1"/>
      <c r="U20" s="1"/>
      <c r="V20" s="1"/>
      <c r="W20" s="1"/>
      <c r="X20" s="1"/>
      <c r="Y20" s="1"/>
      <c r="Z20" s="1"/>
    </row>
    <row r="21" spans="1:26" ht="30" customHeight="1" x14ac:dyDescent="0.3">
      <c r="A21" s="1"/>
      <c r="B21" s="454" t="s">
        <v>543</v>
      </c>
      <c r="C21" s="454" t="s">
        <v>1740</v>
      </c>
      <c r="D21" s="454" t="s">
        <v>1741</v>
      </c>
      <c r="E21" s="483" t="s">
        <v>597</v>
      </c>
      <c r="F21" s="483" t="s">
        <v>31</v>
      </c>
      <c r="G21" s="488">
        <v>25</v>
      </c>
      <c r="H21" s="370">
        <f t="shared" si="0"/>
        <v>406020</v>
      </c>
      <c r="I21" s="471"/>
      <c r="J21" s="186">
        <v>16240.8</v>
      </c>
      <c r="K21" s="1"/>
      <c r="L21" s="482"/>
      <c r="M21" s="309"/>
      <c r="N21" s="310"/>
      <c r="O21" s="1"/>
      <c r="P21" s="318"/>
      <c r="Q21" s="309"/>
      <c r="R21" s="310"/>
      <c r="S21" s="1"/>
      <c r="T21" s="1"/>
      <c r="U21" s="1"/>
      <c r="V21" s="1"/>
      <c r="W21" s="1"/>
      <c r="X21" s="1"/>
      <c r="Y21" s="1"/>
      <c r="Z21" s="1"/>
    </row>
    <row r="22" spans="1:26" ht="30" customHeight="1" x14ac:dyDescent="0.3">
      <c r="A22" s="1"/>
      <c r="B22" s="454" t="s">
        <v>543</v>
      </c>
      <c r="C22" s="454" t="s">
        <v>1742</v>
      </c>
      <c r="D22" s="454" t="s">
        <v>1743</v>
      </c>
      <c r="E22" s="483" t="s">
        <v>597</v>
      </c>
      <c r="F22" s="483" t="s">
        <v>31</v>
      </c>
      <c r="G22" s="488">
        <v>25</v>
      </c>
      <c r="H22" s="370">
        <f t="shared" si="0"/>
        <v>406020</v>
      </c>
      <c r="I22" s="471"/>
      <c r="J22" s="186">
        <v>16240.8</v>
      </c>
      <c r="K22" s="1"/>
      <c r="L22" s="482"/>
      <c r="M22" s="309"/>
      <c r="N22" s="310"/>
      <c r="O22" s="1"/>
      <c r="P22" s="318"/>
      <c r="Q22" s="309"/>
      <c r="R22" s="310"/>
      <c r="S22" s="1"/>
      <c r="T22" s="1"/>
      <c r="U22" s="1"/>
      <c r="V22" s="1"/>
      <c r="W22" s="1"/>
      <c r="X22" s="1"/>
      <c r="Y22" s="1"/>
      <c r="Z22" s="1"/>
    </row>
    <row r="23" spans="1:26" ht="30" customHeight="1" x14ac:dyDescent="0.3">
      <c r="A23" s="1"/>
      <c r="B23" s="454" t="s">
        <v>543</v>
      </c>
      <c r="C23" s="454" t="s">
        <v>1744</v>
      </c>
      <c r="D23" s="454" t="s">
        <v>1745</v>
      </c>
      <c r="E23" s="483" t="s">
        <v>1486</v>
      </c>
      <c r="F23" s="483" t="s">
        <v>31</v>
      </c>
      <c r="G23" s="488">
        <v>25</v>
      </c>
      <c r="H23" s="370">
        <f t="shared" si="0"/>
        <v>406020</v>
      </c>
      <c r="I23" s="471"/>
      <c r="J23" s="186">
        <v>16240.8</v>
      </c>
      <c r="K23" s="1"/>
      <c r="L23" s="482"/>
      <c r="M23" s="309"/>
      <c r="N23" s="310"/>
      <c r="O23" s="1"/>
      <c r="P23" s="318"/>
      <c r="Q23" s="309"/>
      <c r="R23" s="310"/>
      <c r="S23" s="1"/>
      <c r="T23" s="1"/>
      <c r="U23" s="1"/>
      <c r="V23" s="1"/>
      <c r="W23" s="1"/>
      <c r="X23" s="1"/>
      <c r="Y23" s="1"/>
      <c r="Z23" s="1"/>
    </row>
    <row r="24" spans="1:26" ht="30" customHeight="1" x14ac:dyDescent="0.3">
      <c r="A24" s="1"/>
      <c r="B24" s="454" t="s">
        <v>543</v>
      </c>
      <c r="C24" s="454" t="s">
        <v>1746</v>
      </c>
      <c r="D24" s="454" t="s">
        <v>1747</v>
      </c>
      <c r="E24" s="483" t="s">
        <v>1486</v>
      </c>
      <c r="F24" s="483" t="s">
        <v>31</v>
      </c>
      <c r="G24" s="488">
        <v>25</v>
      </c>
      <c r="H24" s="370">
        <f t="shared" si="0"/>
        <v>406020</v>
      </c>
      <c r="I24" s="471"/>
      <c r="J24" s="186">
        <v>16240.8</v>
      </c>
      <c r="K24" s="1"/>
      <c r="L24" s="482"/>
      <c r="M24" s="309"/>
      <c r="N24" s="310"/>
      <c r="O24" s="1"/>
      <c r="P24" s="318"/>
      <c r="Q24" s="309"/>
      <c r="R24" s="310"/>
      <c r="S24" s="1"/>
      <c r="T24" s="1"/>
      <c r="U24" s="1"/>
      <c r="V24" s="1"/>
      <c r="W24" s="1"/>
      <c r="X24" s="1"/>
      <c r="Y24" s="1"/>
      <c r="Z24" s="1"/>
    </row>
    <row r="25" spans="1:26" ht="30" customHeight="1" x14ac:dyDescent="0.3">
      <c r="A25" s="1"/>
      <c r="B25" s="454" t="s">
        <v>543</v>
      </c>
      <c r="C25" s="454" t="s">
        <v>1748</v>
      </c>
      <c r="D25" s="454" t="s">
        <v>1749</v>
      </c>
      <c r="E25" s="483" t="s">
        <v>1486</v>
      </c>
      <c r="F25" s="483" t="s">
        <v>31</v>
      </c>
      <c r="G25" s="488">
        <v>25</v>
      </c>
      <c r="H25" s="370">
        <f t="shared" si="0"/>
        <v>406020</v>
      </c>
      <c r="I25" s="471"/>
      <c r="J25" s="186">
        <v>16240.8</v>
      </c>
      <c r="K25" s="1"/>
      <c r="L25" s="482"/>
      <c r="M25" s="309"/>
      <c r="N25" s="310"/>
      <c r="O25" s="1"/>
      <c r="P25" s="318"/>
      <c r="Q25" s="309"/>
      <c r="R25" s="310"/>
      <c r="S25" s="1"/>
      <c r="T25" s="1"/>
      <c r="U25" s="1"/>
      <c r="V25" s="1"/>
      <c r="W25" s="1"/>
      <c r="X25" s="1"/>
      <c r="Y25" s="1"/>
      <c r="Z25" s="1"/>
    </row>
    <row r="26" spans="1:26" ht="30" customHeight="1" x14ac:dyDescent="0.3">
      <c r="A26" s="1"/>
      <c r="B26" s="454" t="s">
        <v>543</v>
      </c>
      <c r="C26" s="454" t="s">
        <v>1750</v>
      </c>
      <c r="D26" s="454" t="s">
        <v>1751</v>
      </c>
      <c r="E26" s="483" t="s">
        <v>1487</v>
      </c>
      <c r="F26" s="483" t="s">
        <v>31</v>
      </c>
      <c r="G26" s="488">
        <v>25</v>
      </c>
      <c r="H26" s="370">
        <f t="shared" si="0"/>
        <v>406020</v>
      </c>
      <c r="I26" s="471"/>
      <c r="J26" s="186">
        <v>16240.8</v>
      </c>
      <c r="K26" s="1"/>
      <c r="L26" s="482"/>
      <c r="M26" s="309"/>
      <c r="N26" s="310"/>
      <c r="O26" s="1"/>
      <c r="P26" s="318"/>
      <c r="Q26" s="309"/>
      <c r="R26" s="310"/>
      <c r="S26" s="1"/>
      <c r="T26" s="1"/>
      <c r="U26" s="1"/>
      <c r="V26" s="1"/>
      <c r="W26" s="1"/>
      <c r="X26" s="1"/>
      <c r="Y26" s="1"/>
      <c r="Z26" s="1"/>
    </row>
    <row r="27" spans="1:26" ht="30" customHeight="1" x14ac:dyDescent="0.3">
      <c r="A27" s="1"/>
      <c r="B27" s="454" t="s">
        <v>543</v>
      </c>
      <c r="C27" s="454" t="s">
        <v>1752</v>
      </c>
      <c r="D27" s="454" t="s">
        <v>1753</v>
      </c>
      <c r="E27" s="483" t="s">
        <v>1487</v>
      </c>
      <c r="F27" s="483" t="s">
        <v>31</v>
      </c>
      <c r="G27" s="488">
        <v>25</v>
      </c>
      <c r="H27" s="370">
        <f t="shared" si="0"/>
        <v>406020</v>
      </c>
      <c r="I27" s="471"/>
      <c r="J27" s="186">
        <v>16240.8</v>
      </c>
      <c r="K27" s="1"/>
      <c r="L27" s="482"/>
      <c r="M27" s="309"/>
      <c r="N27" s="310"/>
      <c r="O27" s="1"/>
      <c r="P27" s="318"/>
      <c r="Q27" s="309"/>
      <c r="R27" s="310"/>
      <c r="S27" s="1"/>
      <c r="T27" s="1"/>
      <c r="U27" s="1"/>
      <c r="V27" s="1"/>
      <c r="W27" s="1"/>
      <c r="X27" s="1"/>
      <c r="Y27" s="1"/>
      <c r="Z27" s="1"/>
    </row>
    <row r="28" spans="1:26" ht="30" customHeight="1" x14ac:dyDescent="0.3">
      <c r="A28" s="1"/>
      <c r="B28" s="454" t="s">
        <v>543</v>
      </c>
      <c r="C28" s="454" t="s">
        <v>1754</v>
      </c>
      <c r="D28" s="454" t="s">
        <v>1755</v>
      </c>
      <c r="E28" s="483" t="s">
        <v>1487</v>
      </c>
      <c r="F28" s="483" t="s">
        <v>31</v>
      </c>
      <c r="G28" s="488">
        <v>25</v>
      </c>
      <c r="H28" s="370">
        <f t="shared" si="0"/>
        <v>406020</v>
      </c>
      <c r="I28" s="471"/>
      <c r="J28" s="186">
        <v>16240.8</v>
      </c>
      <c r="K28" s="1"/>
      <c r="L28" s="482"/>
      <c r="M28" s="309"/>
      <c r="N28" s="310"/>
      <c r="O28" s="1"/>
      <c r="P28" s="318"/>
      <c r="Q28" s="309"/>
      <c r="R28" s="310"/>
      <c r="S28" s="1"/>
      <c r="T28" s="1"/>
      <c r="U28" s="1"/>
      <c r="V28" s="1"/>
      <c r="W28" s="1"/>
      <c r="X28" s="1"/>
      <c r="Y28" s="1"/>
      <c r="Z28" s="1"/>
    </row>
    <row r="29" spans="1:26" ht="30" customHeight="1" x14ac:dyDescent="0.3">
      <c r="A29" s="1"/>
      <c r="B29" s="454" t="s">
        <v>543</v>
      </c>
      <c r="C29" s="454" t="s">
        <v>1756</v>
      </c>
      <c r="D29" s="454" t="s">
        <v>1757</v>
      </c>
      <c r="E29" s="483" t="s">
        <v>1488</v>
      </c>
      <c r="F29" s="485" t="s">
        <v>1485</v>
      </c>
      <c r="G29" s="488">
        <v>25</v>
      </c>
      <c r="H29" s="370">
        <f t="shared" si="0"/>
        <v>314020</v>
      </c>
      <c r="I29" s="471"/>
      <c r="J29" s="186">
        <v>12560.8</v>
      </c>
      <c r="K29" s="1"/>
      <c r="L29" s="482"/>
      <c r="M29" s="309"/>
      <c r="N29" s="310"/>
      <c r="O29" s="1"/>
      <c r="P29" s="318"/>
      <c r="Q29" s="309"/>
      <c r="R29" s="310"/>
      <c r="S29" s="1"/>
      <c r="T29" s="1"/>
      <c r="U29" s="1"/>
      <c r="V29" s="1"/>
      <c r="W29" s="1"/>
      <c r="X29" s="1"/>
      <c r="Y29" s="1"/>
      <c r="Z29" s="1"/>
    </row>
    <row r="30" spans="1:26" ht="30" customHeight="1" x14ac:dyDescent="0.3">
      <c r="A30" s="1"/>
      <c r="B30" s="454" t="s">
        <v>543</v>
      </c>
      <c r="C30" s="454" t="s">
        <v>1758</v>
      </c>
      <c r="D30" s="454" t="s">
        <v>1759</v>
      </c>
      <c r="E30" s="483" t="s">
        <v>1488</v>
      </c>
      <c r="F30" s="483" t="s">
        <v>1489</v>
      </c>
      <c r="G30" s="488">
        <v>25</v>
      </c>
      <c r="H30" s="370">
        <f t="shared" si="0"/>
        <v>389195</v>
      </c>
      <c r="I30" s="471"/>
      <c r="J30" s="186">
        <v>15567.8</v>
      </c>
      <c r="K30" s="1"/>
      <c r="L30" s="482"/>
      <c r="M30" s="309"/>
      <c r="N30" s="310"/>
      <c r="O30" s="1"/>
      <c r="P30" s="318"/>
      <c r="Q30" s="309"/>
      <c r="R30" s="310"/>
      <c r="S30" s="1"/>
      <c r="T30" s="1"/>
      <c r="U30" s="1"/>
      <c r="V30" s="1"/>
      <c r="W30" s="1"/>
      <c r="X30" s="1"/>
      <c r="Y30" s="1"/>
      <c r="Z30" s="1"/>
    </row>
    <row r="31" spans="1:26" ht="30" customHeight="1" x14ac:dyDescent="0.3">
      <c r="A31" s="1"/>
      <c r="B31" s="454" t="s">
        <v>543</v>
      </c>
      <c r="C31" s="454" t="s">
        <v>1760</v>
      </c>
      <c r="D31" s="454" t="s">
        <v>1761</v>
      </c>
      <c r="E31" s="483" t="s">
        <v>1488</v>
      </c>
      <c r="F31" s="483" t="s">
        <v>1489</v>
      </c>
      <c r="G31" s="488">
        <v>25</v>
      </c>
      <c r="H31" s="370">
        <f t="shared" si="0"/>
        <v>389195</v>
      </c>
      <c r="I31" s="471"/>
      <c r="J31" s="186">
        <v>15567.8</v>
      </c>
      <c r="K31" s="1"/>
      <c r="L31" s="482"/>
      <c r="M31" s="309"/>
      <c r="N31" s="310"/>
      <c r="O31" s="1"/>
      <c r="P31" s="318"/>
      <c r="Q31" s="309"/>
      <c r="R31" s="310"/>
      <c r="S31" s="1"/>
      <c r="T31" s="1"/>
      <c r="U31" s="1"/>
      <c r="V31" s="1"/>
      <c r="W31" s="1"/>
      <c r="X31" s="1"/>
      <c r="Y31" s="1"/>
      <c r="Z31" s="1"/>
    </row>
    <row r="32" spans="1:26" ht="30" customHeight="1" x14ac:dyDescent="0.3">
      <c r="A32" s="1"/>
      <c r="B32" s="454" t="s">
        <v>543</v>
      </c>
      <c r="C32" s="454" t="s">
        <v>1762</v>
      </c>
      <c r="D32" s="454" t="s">
        <v>1763</v>
      </c>
      <c r="E32" s="483" t="s">
        <v>1490</v>
      </c>
      <c r="F32" s="483" t="s">
        <v>408</v>
      </c>
      <c r="G32" s="488">
        <v>25</v>
      </c>
      <c r="H32" s="370">
        <f t="shared" si="0"/>
        <v>566745</v>
      </c>
      <c r="I32" s="471"/>
      <c r="J32" s="186">
        <v>22669.8</v>
      </c>
      <c r="K32" s="1"/>
      <c r="L32" s="482"/>
      <c r="M32" s="309"/>
      <c r="N32" s="310"/>
      <c r="O32" s="1"/>
      <c r="P32" s="318"/>
      <c r="Q32" s="309"/>
      <c r="R32" s="310"/>
      <c r="S32" s="1"/>
      <c r="T32" s="1"/>
      <c r="U32" s="1"/>
      <c r="V32" s="1"/>
      <c r="W32" s="1"/>
      <c r="X32" s="1"/>
      <c r="Y32" s="1"/>
      <c r="Z32" s="1"/>
    </row>
    <row r="33" spans="1:26" ht="30" customHeight="1" x14ac:dyDescent="0.3">
      <c r="A33" s="1"/>
      <c r="B33" s="454" t="s">
        <v>543</v>
      </c>
      <c r="C33" s="454" t="s">
        <v>1764</v>
      </c>
      <c r="D33" s="454" t="s">
        <v>1765</v>
      </c>
      <c r="E33" s="483" t="s">
        <v>1490</v>
      </c>
      <c r="F33" s="483" t="s">
        <v>408</v>
      </c>
      <c r="G33" s="489">
        <v>25</v>
      </c>
      <c r="H33" s="370">
        <f t="shared" si="0"/>
        <v>566745</v>
      </c>
      <c r="I33" s="471"/>
      <c r="J33" s="186">
        <v>22669.8</v>
      </c>
      <c r="K33" s="1"/>
      <c r="L33" s="482"/>
      <c r="M33" s="309"/>
      <c r="N33" s="310"/>
      <c r="O33" s="1"/>
      <c r="P33" s="318"/>
      <c r="Q33" s="309"/>
      <c r="R33" s="310"/>
      <c r="S33" s="1"/>
      <c r="T33" s="1"/>
      <c r="U33" s="1"/>
      <c r="V33" s="1"/>
      <c r="W33" s="1"/>
      <c r="X33" s="1"/>
      <c r="Y33" s="1"/>
      <c r="Z33" s="1"/>
    </row>
    <row r="34" spans="1:26" ht="30" customHeight="1" x14ac:dyDescent="0.3">
      <c r="A34" s="1"/>
      <c r="B34" s="454" t="s">
        <v>543</v>
      </c>
      <c r="C34" s="454" t="s">
        <v>1766</v>
      </c>
      <c r="D34" s="454" t="s">
        <v>1767</v>
      </c>
      <c r="E34" s="483" t="s">
        <v>1490</v>
      </c>
      <c r="F34" s="483" t="s">
        <v>408</v>
      </c>
      <c r="G34" s="489">
        <v>25</v>
      </c>
      <c r="H34" s="370">
        <f t="shared" si="0"/>
        <v>566745</v>
      </c>
      <c r="I34" s="471"/>
      <c r="J34" s="186">
        <v>22669.8</v>
      </c>
      <c r="K34" s="1"/>
      <c r="L34" s="482"/>
      <c r="M34" s="309"/>
      <c r="N34" s="310"/>
      <c r="O34" s="1"/>
      <c r="P34" s="318"/>
      <c r="Q34" s="309"/>
      <c r="R34" s="310"/>
      <c r="S34" s="1"/>
      <c r="T34" s="1"/>
      <c r="U34" s="1"/>
      <c r="V34" s="1"/>
      <c r="W34" s="1"/>
      <c r="X34" s="1"/>
      <c r="Y34" s="1"/>
      <c r="Z34" s="1"/>
    </row>
    <row r="35" spans="1:26" ht="30" customHeight="1" x14ac:dyDescent="0.3">
      <c r="A35" s="1"/>
      <c r="B35" s="454" t="s">
        <v>543</v>
      </c>
      <c r="C35" s="454" t="s">
        <v>1768</v>
      </c>
      <c r="D35" s="454" t="s">
        <v>1769</v>
      </c>
      <c r="E35" s="483" t="s">
        <v>1490</v>
      </c>
      <c r="F35" s="483" t="s">
        <v>409</v>
      </c>
      <c r="G35" s="489">
        <v>25</v>
      </c>
      <c r="H35" s="370">
        <f t="shared" si="0"/>
        <v>598220</v>
      </c>
      <c r="I35" s="471"/>
      <c r="J35" s="186">
        <v>23928.799999999999</v>
      </c>
      <c r="K35" s="1"/>
      <c r="L35" s="482"/>
      <c r="M35" s="309"/>
      <c r="N35" s="310"/>
      <c r="O35" s="1"/>
      <c r="P35" s="318"/>
      <c r="Q35" s="309"/>
      <c r="R35" s="310"/>
      <c r="S35" s="1"/>
      <c r="T35" s="1"/>
      <c r="U35" s="1"/>
      <c r="V35" s="1"/>
      <c r="W35" s="1"/>
      <c r="X35" s="1"/>
      <c r="Y35" s="1"/>
      <c r="Z35" s="1"/>
    </row>
    <row r="36" spans="1:26" ht="30" customHeight="1" x14ac:dyDescent="0.3">
      <c r="A36" s="1"/>
      <c r="B36" s="454" t="s">
        <v>543</v>
      </c>
      <c r="C36" s="454" t="s">
        <v>1770</v>
      </c>
      <c r="D36" s="454" t="s">
        <v>1771</v>
      </c>
      <c r="E36" s="483" t="s">
        <v>1490</v>
      </c>
      <c r="F36" s="483" t="s">
        <v>409</v>
      </c>
      <c r="G36" s="489">
        <v>25</v>
      </c>
      <c r="H36" s="370">
        <f t="shared" si="0"/>
        <v>598220</v>
      </c>
      <c r="I36" s="471"/>
      <c r="J36" s="186">
        <v>23928.799999999999</v>
      </c>
      <c r="K36" s="1"/>
      <c r="L36" s="482"/>
      <c r="M36" s="309"/>
      <c r="N36" s="310"/>
      <c r="O36" s="1"/>
      <c r="P36" s="318"/>
      <c r="Q36" s="309"/>
      <c r="R36" s="310"/>
      <c r="S36" s="1"/>
      <c r="T36" s="1"/>
      <c r="U36" s="1"/>
      <c r="V36" s="1"/>
      <c r="W36" s="1"/>
      <c r="X36" s="1"/>
      <c r="Y36" s="1"/>
      <c r="Z36" s="1"/>
    </row>
    <row r="37" spans="1:26" ht="30" customHeight="1" x14ac:dyDescent="0.3">
      <c r="A37" s="1"/>
      <c r="B37" s="454" t="s">
        <v>543</v>
      </c>
      <c r="C37" s="454" t="s">
        <v>1772</v>
      </c>
      <c r="D37" s="454" t="s">
        <v>1773</v>
      </c>
      <c r="E37" s="483" t="s">
        <v>1490</v>
      </c>
      <c r="F37" s="483" t="s">
        <v>409</v>
      </c>
      <c r="G37" s="489">
        <v>25</v>
      </c>
      <c r="H37" s="370">
        <f t="shared" si="0"/>
        <v>598220</v>
      </c>
      <c r="I37" s="471"/>
      <c r="J37" s="186">
        <v>23928.799999999999</v>
      </c>
      <c r="K37" s="1"/>
      <c r="L37" s="482"/>
      <c r="M37" s="309"/>
      <c r="N37" s="310"/>
      <c r="O37" s="1"/>
      <c r="P37" s="318"/>
      <c r="Q37" s="309"/>
      <c r="R37" s="310"/>
      <c r="S37" s="1"/>
      <c r="T37" s="1"/>
      <c r="U37" s="1"/>
      <c r="V37" s="1"/>
      <c r="W37" s="1"/>
      <c r="X37" s="1"/>
      <c r="Y37" s="1"/>
      <c r="Z37" s="1"/>
    </row>
    <row r="38" spans="1:26" ht="22.5" customHeight="1" x14ac:dyDescent="0.35">
      <c r="A38" s="1"/>
      <c r="B38" s="202" t="s">
        <v>12</v>
      </c>
      <c r="C38" s="202"/>
      <c r="D38" s="202"/>
      <c r="E38" s="202"/>
      <c r="F38" s="202"/>
      <c r="G38" s="203">
        <f>SUM(G11:G37)</f>
        <v>675</v>
      </c>
      <c r="H38" s="338">
        <f>SUM(H11:H37)</f>
        <v>12604740</v>
      </c>
      <c r="I38" s="202"/>
      <c r="J38" s="1"/>
      <c r="K38" s="1"/>
      <c r="L38" s="1"/>
      <c r="M38" s="1"/>
      <c r="N38" s="1"/>
      <c r="O38" s="1"/>
      <c r="P38" s="1"/>
      <c r="Q38" s="1"/>
      <c r="R38" s="1"/>
      <c r="S38" s="1"/>
      <c r="T38" s="1"/>
      <c r="U38" s="1"/>
      <c r="V38" s="1"/>
      <c r="W38" s="1"/>
      <c r="X38" s="1"/>
      <c r="Y38" s="1"/>
      <c r="Z38" s="1"/>
    </row>
    <row r="39" spans="1:26" ht="21.5" customHeight="1" x14ac:dyDescent="0.35">
      <c r="A39" s="1"/>
      <c r="B39" s="288"/>
      <c r="C39" s="288"/>
      <c r="D39" s="288"/>
      <c r="E39" s="288"/>
      <c r="F39" s="288"/>
      <c r="G39" s="289"/>
      <c r="H39" s="290"/>
      <c r="I39" s="288"/>
      <c r="J39" s="1"/>
      <c r="K39" s="1"/>
      <c r="L39" s="1"/>
      <c r="M39" s="1"/>
      <c r="N39" s="1"/>
      <c r="O39" s="1"/>
      <c r="P39" s="1"/>
      <c r="Q39" s="1"/>
      <c r="R39" s="1"/>
      <c r="S39" s="1"/>
      <c r="T39" s="1"/>
      <c r="U39" s="1"/>
      <c r="V39" s="1"/>
      <c r="W39" s="1"/>
      <c r="X39" s="1"/>
      <c r="Y39" s="1"/>
      <c r="Z39" s="1"/>
    </row>
    <row r="40" spans="1:26" ht="14.25" customHeight="1" x14ac:dyDescent="0.35">
      <c r="A40" s="1"/>
      <c r="B40" s="478" t="s">
        <v>704</v>
      </c>
      <c r="C40" s="187"/>
      <c r="D40" s="187"/>
      <c r="E40" s="478" t="s">
        <v>705</v>
      </c>
      <c r="F40" s="478"/>
      <c r="G40" s="187" t="s">
        <v>14</v>
      </c>
      <c r="H40" s="187"/>
      <c r="I40" s="187"/>
      <c r="J40" s="1"/>
      <c r="K40" s="1"/>
      <c r="L40" s="1"/>
      <c r="M40" s="1"/>
      <c r="N40" s="1"/>
      <c r="O40" s="1"/>
      <c r="P40" s="1"/>
      <c r="Q40" s="1"/>
      <c r="R40" s="1"/>
      <c r="S40" s="1"/>
      <c r="T40" s="1"/>
      <c r="U40" s="1"/>
      <c r="V40" s="1"/>
      <c r="W40" s="1"/>
      <c r="X40" s="1"/>
      <c r="Y40" s="1"/>
      <c r="Z40" s="1"/>
    </row>
    <row r="41" spans="1:26" ht="16.5" customHeight="1" x14ac:dyDescent="0.35">
      <c r="A41" s="1"/>
      <c r="B41" s="187"/>
      <c r="C41" s="187"/>
      <c r="D41" s="187"/>
      <c r="E41" s="187"/>
      <c r="F41" s="187"/>
      <c r="G41" s="187"/>
      <c r="H41" s="187"/>
      <c r="I41" s="187"/>
      <c r="J41" s="1"/>
      <c r="K41" s="1"/>
      <c r="L41" s="1"/>
      <c r="M41" s="1"/>
      <c r="N41" s="1"/>
      <c r="O41" s="1"/>
      <c r="P41" s="1"/>
      <c r="Q41" s="1"/>
      <c r="R41" s="1"/>
      <c r="S41" s="1"/>
      <c r="T41" s="1"/>
      <c r="U41" s="1"/>
      <c r="V41" s="1"/>
      <c r="W41" s="1"/>
      <c r="X41" s="1"/>
      <c r="Y41" s="1"/>
      <c r="Z41" s="1"/>
    </row>
    <row r="42" spans="1:26" ht="22" customHeight="1" x14ac:dyDescent="0.35">
      <c r="A42" s="1"/>
      <c r="B42" s="187"/>
      <c r="C42" s="187"/>
      <c r="D42" s="187"/>
      <c r="E42" s="187"/>
      <c r="F42" s="187"/>
      <c r="G42" s="187"/>
      <c r="H42" s="187"/>
      <c r="I42" s="187"/>
      <c r="J42" s="309"/>
      <c r="K42" s="1"/>
      <c r="L42" s="1"/>
      <c r="M42" s="1"/>
      <c r="N42" s="1"/>
      <c r="O42" s="1"/>
      <c r="P42" s="1"/>
      <c r="Q42" s="1"/>
      <c r="R42" s="1"/>
      <c r="S42" s="1"/>
      <c r="T42" s="1"/>
      <c r="U42" s="1"/>
      <c r="V42" s="1"/>
      <c r="W42" s="1"/>
      <c r="X42" s="1"/>
      <c r="Y42" s="1"/>
      <c r="Z42" s="1"/>
    </row>
    <row r="43" spans="1:26" ht="14.25" customHeight="1" x14ac:dyDescent="0.35">
      <c r="A43" s="1"/>
      <c r="B43" s="722" t="s">
        <v>545</v>
      </c>
      <c r="C43" s="723"/>
      <c r="D43" s="187"/>
      <c r="E43" s="189" t="s">
        <v>15</v>
      </c>
      <c r="F43" s="467"/>
      <c r="G43" s="189" t="s">
        <v>16</v>
      </c>
      <c r="H43" s="191"/>
      <c r="I43" s="191"/>
      <c r="J43" s="310"/>
      <c r="K43" s="1"/>
      <c r="L43" s="1"/>
      <c r="M43" s="1"/>
      <c r="N43" s="1"/>
      <c r="O43" s="1"/>
      <c r="P43" s="1"/>
      <c r="Q43" s="1"/>
      <c r="R43" s="1"/>
      <c r="S43" s="1"/>
      <c r="T43" s="1"/>
      <c r="U43" s="1"/>
      <c r="V43" s="1"/>
      <c r="W43" s="1"/>
      <c r="X43" s="1"/>
      <c r="Y43" s="1"/>
      <c r="Z43" s="1"/>
    </row>
    <row r="44" spans="1:26" ht="14.25" customHeight="1" x14ac:dyDescent="0.35">
      <c r="A44" s="1"/>
      <c r="B44" s="192" t="s">
        <v>17</v>
      </c>
      <c r="C44" s="187"/>
      <c r="D44" s="1"/>
      <c r="E44" s="192" t="s">
        <v>18</v>
      </c>
      <c r="F44" s="192"/>
      <c r="G44" s="724" t="s">
        <v>19</v>
      </c>
      <c r="H44" s="725"/>
      <c r="I44" s="725"/>
      <c r="J44" s="1"/>
      <c r="K44" s="1"/>
      <c r="L44" s="1"/>
      <c r="M44" s="1"/>
      <c r="N44" s="1"/>
      <c r="O44" s="1"/>
      <c r="P44" s="1"/>
      <c r="Q44" s="1"/>
      <c r="R44" s="1"/>
      <c r="S44" s="1"/>
      <c r="T44" s="1"/>
      <c r="U44" s="1"/>
      <c r="V44" s="1"/>
      <c r="W44" s="1"/>
      <c r="X44" s="1"/>
      <c r="Y44" s="1"/>
      <c r="Z44" s="1"/>
    </row>
    <row r="45" spans="1:26" ht="8" customHeight="1" x14ac:dyDescent="0.35">
      <c r="A45" s="1"/>
      <c r="B45" s="187"/>
      <c r="C45" s="187"/>
      <c r="D45" s="187"/>
      <c r="E45" s="187"/>
      <c r="F45" s="187"/>
      <c r="G45" s="187"/>
      <c r="H45" s="187"/>
      <c r="I45" s="187"/>
      <c r="J45" s="1"/>
      <c r="K45" s="1"/>
      <c r="L45" s="1"/>
      <c r="M45" s="1"/>
      <c r="N45" s="1"/>
      <c r="O45" s="1"/>
      <c r="P45" s="1"/>
      <c r="Q45" s="1"/>
      <c r="R45" s="1"/>
      <c r="S45" s="1"/>
      <c r="T45" s="1"/>
      <c r="U45" s="1"/>
      <c r="V45" s="1"/>
      <c r="W45" s="1"/>
      <c r="X45" s="1"/>
      <c r="Y45" s="1"/>
      <c r="Z45" s="1"/>
    </row>
    <row r="46" spans="1:26" ht="14.25" customHeight="1" x14ac:dyDescent="0.35">
      <c r="A46" s="1"/>
      <c r="B46" s="191" t="s">
        <v>1491</v>
      </c>
      <c r="C46" s="191"/>
      <c r="D46" s="187"/>
      <c r="E46" s="191" t="s">
        <v>544</v>
      </c>
      <c r="F46" s="468"/>
      <c r="G46" s="191" t="s">
        <v>544</v>
      </c>
      <c r="H46" s="191"/>
      <c r="I46" s="191"/>
      <c r="J46" s="1"/>
      <c r="K46" s="1"/>
      <c r="L46" s="1"/>
      <c r="M46" s="1"/>
      <c r="N46" s="1"/>
      <c r="O46" s="1"/>
      <c r="P46" s="1"/>
      <c r="Q46" s="1"/>
      <c r="R46" s="1"/>
      <c r="S46" s="1"/>
      <c r="T46" s="1"/>
      <c r="U46" s="1"/>
      <c r="V46" s="1"/>
      <c r="W46" s="1"/>
      <c r="X46" s="1"/>
      <c r="Y46" s="1"/>
      <c r="Z46" s="1"/>
    </row>
    <row r="47" spans="1:26" ht="14.25" customHeight="1" x14ac:dyDescent="0.3">
      <c r="A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
      <c r="H49" s="194"/>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88"/>
      <c r="H50" s="195"/>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88"/>
      <c r="H51" s="195"/>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88"/>
      <c r="H52" s="195"/>
      <c r="I52" s="29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88"/>
      <c r="H53" s="195"/>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31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sheetData>
  <autoFilter ref="A10:Z40"/>
  <mergeCells count="14">
    <mergeCell ref="B43:C43"/>
    <mergeCell ref="G44:I44"/>
    <mergeCell ref="B2:I2"/>
    <mergeCell ref="B3:I3"/>
    <mergeCell ref="B4:I4"/>
    <mergeCell ref="B9:B10"/>
    <mergeCell ref="C9:C10"/>
    <mergeCell ref="D9:D10"/>
    <mergeCell ref="E9:E10"/>
    <mergeCell ref="F9:F10"/>
    <mergeCell ref="G9:G10"/>
    <mergeCell ref="H9:H10"/>
    <mergeCell ref="I9:I10"/>
    <mergeCell ref="F6:H6"/>
  </mergeCells>
  <printOptions horizontalCentered="1"/>
  <pageMargins left="0.25" right="0" top="0.75" bottom="0.75" header="0" footer="0"/>
  <pageSetup paperSize="9" scale="7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58"/>
  <sheetViews>
    <sheetView view="pageBreakPreview" topLeftCell="C7" zoomScaleNormal="100" zoomScaleSheetLayoutView="100" workbookViewId="0">
      <selection activeCell="F15" sqref="F15"/>
    </sheetView>
  </sheetViews>
  <sheetFormatPr defaultColWidth="12.6640625" defaultRowHeight="15" customHeight="1" x14ac:dyDescent="0.3"/>
  <cols>
    <col min="1" max="1" width="0.5" style="185" customWidth="1"/>
    <col min="2" max="2" width="16.1640625" style="185" customWidth="1"/>
    <col min="3" max="3" width="22.83203125" style="185" customWidth="1"/>
    <col min="4" max="4" width="23.33203125" style="185" customWidth="1"/>
    <col min="5" max="5" width="37.5" style="185" customWidth="1"/>
    <col min="6" max="6" width="31.9140625" style="185" customWidth="1"/>
    <col min="7" max="7" width="7.83203125" style="185" customWidth="1"/>
    <col min="8" max="8" width="14.6640625" style="185" customWidth="1"/>
    <col min="9" max="9" width="11" style="185" customWidth="1"/>
    <col min="10" max="10" width="12.1640625" style="185" customWidth="1"/>
    <col min="11"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1774</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481"/>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1"/>
      <c r="K9" s="1"/>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1"/>
      <c r="K10" s="1"/>
      <c r="L10" s="1"/>
      <c r="M10" s="1"/>
      <c r="N10" s="1"/>
      <c r="O10" s="1"/>
      <c r="P10" s="1"/>
      <c r="Q10" s="1"/>
      <c r="R10" s="1"/>
      <c r="S10" s="1"/>
      <c r="T10" s="1"/>
      <c r="U10" s="1"/>
      <c r="V10" s="1"/>
      <c r="W10" s="1"/>
      <c r="X10" s="1"/>
      <c r="Y10" s="1"/>
      <c r="Z10" s="1"/>
    </row>
    <row r="11" spans="1:26" ht="35" hidden="1" customHeight="1" x14ac:dyDescent="0.3">
      <c r="A11" s="1"/>
      <c r="B11" s="454" t="s">
        <v>554</v>
      </c>
      <c r="C11" s="454" t="s">
        <v>1775</v>
      </c>
      <c r="D11" s="454" t="s">
        <v>1776</v>
      </c>
      <c r="E11" s="466" t="s">
        <v>1492</v>
      </c>
      <c r="F11" s="466" t="s">
        <v>25</v>
      </c>
      <c r="G11" s="494">
        <v>20</v>
      </c>
      <c r="H11" s="370">
        <f>J11*G11</f>
        <v>426976</v>
      </c>
      <c r="I11" s="444"/>
      <c r="J11" s="186">
        <v>21348.799999999999</v>
      </c>
      <c r="K11" s="1" t="b">
        <f t="shared" ref="K11:K14" si="0">H11=J11</f>
        <v>0</v>
      </c>
      <c r="L11" s="1"/>
      <c r="M11" s="309"/>
      <c r="N11" s="310"/>
      <c r="O11" s="1"/>
      <c r="P11" s="318"/>
      <c r="Q11" s="309"/>
      <c r="R11" s="310"/>
      <c r="S11" s="1"/>
      <c r="T11" s="1"/>
      <c r="U11" s="1"/>
      <c r="V11" s="1"/>
      <c r="W11" s="1"/>
      <c r="X11" s="1"/>
      <c r="Y11" s="1"/>
      <c r="Z11" s="1"/>
    </row>
    <row r="12" spans="1:26" ht="35" hidden="1" customHeight="1" x14ac:dyDescent="0.3">
      <c r="A12" s="1"/>
      <c r="B12" s="454" t="s">
        <v>554</v>
      </c>
      <c r="C12" s="454" t="s">
        <v>1777</v>
      </c>
      <c r="D12" s="454" t="s">
        <v>1778</v>
      </c>
      <c r="E12" s="466" t="s">
        <v>1492</v>
      </c>
      <c r="F12" s="460" t="s">
        <v>1493</v>
      </c>
      <c r="G12" s="494">
        <v>20</v>
      </c>
      <c r="H12" s="370">
        <f t="shared" ref="H12:H75" si="1">J12*G12</f>
        <v>312416</v>
      </c>
      <c r="I12" s="444"/>
      <c r="J12" s="186">
        <v>15620.8</v>
      </c>
      <c r="K12" s="1" t="b">
        <f t="shared" si="0"/>
        <v>0</v>
      </c>
      <c r="L12" s="1"/>
      <c r="M12" s="309"/>
      <c r="N12" s="310"/>
      <c r="O12" s="1"/>
      <c r="P12" s="318"/>
      <c r="Q12" s="309"/>
      <c r="R12" s="310"/>
      <c r="S12" s="1"/>
      <c r="T12" s="1"/>
      <c r="U12" s="1"/>
      <c r="V12" s="1"/>
      <c r="W12" s="1"/>
      <c r="X12" s="1"/>
      <c r="Y12" s="1"/>
      <c r="Z12" s="1"/>
    </row>
    <row r="13" spans="1:26" ht="35" hidden="1" customHeight="1" x14ac:dyDescent="0.3">
      <c r="A13" s="1"/>
      <c r="B13" s="454" t="s">
        <v>554</v>
      </c>
      <c r="C13" s="454" t="s">
        <v>1779</v>
      </c>
      <c r="D13" s="454" t="s">
        <v>1780</v>
      </c>
      <c r="E13" s="466" t="s">
        <v>1494</v>
      </c>
      <c r="F13" s="466" t="s">
        <v>409</v>
      </c>
      <c r="G13" s="495">
        <v>20</v>
      </c>
      <c r="H13" s="370">
        <f t="shared" si="1"/>
        <v>478576</v>
      </c>
      <c r="I13" s="370"/>
      <c r="J13" s="186">
        <v>23928.799999999999</v>
      </c>
      <c r="K13" s="1" t="b">
        <f t="shared" si="0"/>
        <v>0</v>
      </c>
      <c r="L13" s="1"/>
      <c r="M13" s="309"/>
      <c r="N13" s="310"/>
      <c r="O13" s="1"/>
      <c r="P13" s="318"/>
      <c r="Q13" s="309"/>
      <c r="R13" s="310"/>
      <c r="S13" s="1"/>
      <c r="T13" s="1"/>
      <c r="U13" s="1"/>
      <c r="V13" s="1"/>
      <c r="W13" s="1"/>
      <c r="X13" s="1"/>
      <c r="Y13" s="1"/>
      <c r="Z13" s="1"/>
    </row>
    <row r="14" spans="1:26" ht="35" hidden="1" customHeight="1" x14ac:dyDescent="0.3">
      <c r="A14" s="1"/>
      <c r="B14" s="454" t="s">
        <v>554</v>
      </c>
      <c r="C14" s="454" t="s">
        <v>1781</v>
      </c>
      <c r="D14" s="454" t="s">
        <v>1782</v>
      </c>
      <c r="E14" s="466" t="s">
        <v>1495</v>
      </c>
      <c r="F14" s="466" t="s">
        <v>488</v>
      </c>
      <c r="G14" s="496">
        <v>25</v>
      </c>
      <c r="H14" s="370">
        <f t="shared" si="1"/>
        <v>272895</v>
      </c>
      <c r="I14" s="444"/>
      <c r="J14" s="186">
        <v>10915.8</v>
      </c>
      <c r="K14" s="1" t="b">
        <f t="shared" si="0"/>
        <v>0</v>
      </c>
      <c r="L14" s="1"/>
      <c r="M14" s="309"/>
      <c r="N14" s="310"/>
      <c r="O14" s="1"/>
      <c r="P14" s="318"/>
      <c r="Q14" s="309"/>
      <c r="R14" s="310"/>
      <c r="S14" s="1"/>
      <c r="T14" s="1"/>
      <c r="U14" s="1"/>
      <c r="V14" s="1"/>
      <c r="W14" s="1"/>
      <c r="X14" s="1"/>
      <c r="Y14" s="1"/>
      <c r="Z14" s="1"/>
    </row>
    <row r="15" spans="1:26" ht="35" hidden="1" customHeight="1" x14ac:dyDescent="0.3">
      <c r="A15" s="1"/>
      <c r="B15" s="454" t="s">
        <v>554</v>
      </c>
      <c r="C15" s="454" t="s">
        <v>1783</v>
      </c>
      <c r="D15" s="454" t="s">
        <v>1784</v>
      </c>
      <c r="E15" s="466" t="s">
        <v>1495</v>
      </c>
      <c r="F15" s="466" t="s">
        <v>26</v>
      </c>
      <c r="G15" s="495">
        <v>25</v>
      </c>
      <c r="H15" s="370">
        <f t="shared" si="1"/>
        <v>242519.99999999997</v>
      </c>
      <c r="I15" s="370"/>
      <c r="J15" s="186">
        <v>9700.7999999999993</v>
      </c>
      <c r="K15" s="1" t="b">
        <f>H15=J15</f>
        <v>0</v>
      </c>
      <c r="L15" s="1"/>
      <c r="M15" s="309"/>
      <c r="N15" s="310"/>
      <c r="O15" s="1"/>
      <c r="P15" s="318"/>
      <c r="Q15" s="309"/>
      <c r="R15" s="310"/>
      <c r="S15" s="1"/>
      <c r="T15" s="1"/>
      <c r="U15" s="1"/>
      <c r="V15" s="1"/>
      <c r="W15" s="1"/>
      <c r="X15" s="1"/>
      <c r="Y15" s="1"/>
      <c r="Z15" s="1"/>
    </row>
    <row r="16" spans="1:26" ht="35" hidden="1" customHeight="1" x14ac:dyDescent="0.3">
      <c r="A16" s="1"/>
      <c r="B16" s="454" t="s">
        <v>554</v>
      </c>
      <c r="C16" s="454" t="s">
        <v>1785</v>
      </c>
      <c r="D16" s="454" t="s">
        <v>1786</v>
      </c>
      <c r="E16" s="466" t="s">
        <v>1496</v>
      </c>
      <c r="F16" s="466" t="s">
        <v>429</v>
      </c>
      <c r="G16" s="496">
        <v>20</v>
      </c>
      <c r="H16" s="370">
        <f t="shared" si="1"/>
        <v>288316</v>
      </c>
      <c r="I16" s="444"/>
      <c r="J16" s="186">
        <v>14415.8</v>
      </c>
      <c r="K16" s="1" t="b">
        <f t="shared" ref="K16:K79" si="2">H16=J16</f>
        <v>0</v>
      </c>
      <c r="L16" s="1"/>
      <c r="M16" s="309"/>
      <c r="N16" s="310"/>
      <c r="O16" s="1"/>
      <c r="P16" s="318"/>
      <c r="Q16" s="309"/>
      <c r="R16" s="310"/>
      <c r="S16" s="1"/>
      <c r="T16" s="1"/>
      <c r="U16" s="1"/>
      <c r="V16" s="1"/>
      <c r="W16" s="1"/>
      <c r="X16" s="1"/>
      <c r="Y16" s="1"/>
      <c r="Z16" s="1"/>
    </row>
    <row r="17" spans="1:26" ht="35" hidden="1" customHeight="1" x14ac:dyDescent="0.3">
      <c r="A17" s="1"/>
      <c r="B17" s="454" t="s">
        <v>554</v>
      </c>
      <c r="C17" s="454" t="s">
        <v>1787</v>
      </c>
      <c r="D17" s="454" t="s">
        <v>1788</v>
      </c>
      <c r="E17" s="466" t="s">
        <v>1496</v>
      </c>
      <c r="F17" s="466" t="s">
        <v>382</v>
      </c>
      <c r="G17" s="495">
        <v>20</v>
      </c>
      <c r="H17" s="370">
        <f t="shared" si="1"/>
        <v>215216</v>
      </c>
      <c r="I17" s="370"/>
      <c r="J17" s="186">
        <v>10760.8</v>
      </c>
      <c r="K17" s="1" t="b">
        <f t="shared" si="2"/>
        <v>0</v>
      </c>
      <c r="L17" s="1"/>
      <c r="M17" s="309"/>
      <c r="N17" s="310"/>
      <c r="O17" s="1"/>
      <c r="P17" s="318"/>
      <c r="Q17" s="309"/>
      <c r="R17" s="310"/>
      <c r="S17" s="1"/>
      <c r="T17" s="1"/>
      <c r="U17" s="1"/>
      <c r="V17" s="1"/>
      <c r="W17" s="1"/>
      <c r="X17" s="1"/>
      <c r="Y17" s="1"/>
      <c r="Z17" s="1"/>
    </row>
    <row r="18" spans="1:26" ht="35" hidden="1" customHeight="1" x14ac:dyDescent="0.3">
      <c r="A18" s="1"/>
      <c r="B18" s="454" t="s">
        <v>554</v>
      </c>
      <c r="C18" s="454" t="s">
        <v>1789</v>
      </c>
      <c r="D18" s="454" t="s">
        <v>1790</v>
      </c>
      <c r="E18" s="466" t="s">
        <v>1497</v>
      </c>
      <c r="F18" s="466" t="s">
        <v>484</v>
      </c>
      <c r="G18" s="497">
        <v>25</v>
      </c>
      <c r="H18" s="370">
        <f t="shared" si="1"/>
        <v>339520</v>
      </c>
      <c r="I18" s="444"/>
      <c r="J18" s="186">
        <v>13580.8</v>
      </c>
      <c r="K18" s="1" t="b">
        <f t="shared" si="2"/>
        <v>0</v>
      </c>
      <c r="L18" s="1"/>
      <c r="M18" s="309"/>
      <c r="N18" s="310"/>
      <c r="O18" s="1"/>
      <c r="P18" s="318"/>
      <c r="Q18" s="309"/>
      <c r="R18" s="310"/>
      <c r="S18" s="1"/>
      <c r="T18" s="1"/>
      <c r="U18" s="1"/>
      <c r="V18" s="1"/>
      <c r="W18" s="1"/>
      <c r="X18" s="1"/>
      <c r="Y18" s="1"/>
      <c r="Z18" s="1"/>
    </row>
    <row r="19" spans="1:26" ht="35" hidden="1" customHeight="1" x14ac:dyDescent="0.3">
      <c r="A19" s="1"/>
      <c r="B19" s="454" t="s">
        <v>554</v>
      </c>
      <c r="C19" s="454" t="s">
        <v>1791</v>
      </c>
      <c r="D19" s="454" t="s">
        <v>1792</v>
      </c>
      <c r="E19" s="466" t="s">
        <v>1498</v>
      </c>
      <c r="F19" s="466" t="s">
        <v>489</v>
      </c>
      <c r="G19" s="497">
        <v>20</v>
      </c>
      <c r="H19" s="370">
        <f t="shared" si="1"/>
        <v>247716</v>
      </c>
      <c r="I19" s="444"/>
      <c r="J19" s="186">
        <v>12385.8</v>
      </c>
      <c r="K19" s="1" t="b">
        <f t="shared" si="2"/>
        <v>0</v>
      </c>
      <c r="L19" s="1"/>
      <c r="M19" s="309"/>
      <c r="N19" s="310"/>
      <c r="O19" s="1"/>
      <c r="P19" s="318"/>
      <c r="Q19" s="309"/>
      <c r="R19" s="310"/>
      <c r="S19" s="1"/>
      <c r="T19" s="1"/>
      <c r="U19" s="1"/>
      <c r="V19" s="1"/>
      <c r="W19" s="1"/>
      <c r="X19" s="1"/>
      <c r="Y19" s="1"/>
      <c r="Z19" s="1"/>
    </row>
    <row r="20" spans="1:26" ht="35" hidden="1" customHeight="1" x14ac:dyDescent="0.3">
      <c r="A20" s="1"/>
      <c r="B20" s="454" t="s">
        <v>554</v>
      </c>
      <c r="C20" s="454" t="s">
        <v>1793</v>
      </c>
      <c r="D20" s="454" t="s">
        <v>1794</v>
      </c>
      <c r="E20" s="490" t="s">
        <v>1499</v>
      </c>
      <c r="F20" s="490" t="s">
        <v>31</v>
      </c>
      <c r="G20" s="494">
        <v>20</v>
      </c>
      <c r="H20" s="370">
        <f t="shared" si="1"/>
        <v>324816</v>
      </c>
      <c r="I20" s="444"/>
      <c r="J20" s="186">
        <v>16240.8</v>
      </c>
      <c r="K20" s="1" t="b">
        <f t="shared" si="2"/>
        <v>0</v>
      </c>
      <c r="L20" s="1"/>
      <c r="M20" s="309"/>
      <c r="N20" s="310"/>
      <c r="O20" s="1"/>
      <c r="P20" s="318"/>
      <c r="Q20" s="309"/>
      <c r="R20" s="310"/>
      <c r="S20" s="1"/>
      <c r="T20" s="1"/>
      <c r="U20" s="1"/>
      <c r="V20" s="1"/>
      <c r="W20" s="1"/>
      <c r="X20" s="1"/>
      <c r="Y20" s="1"/>
      <c r="Z20" s="1"/>
    </row>
    <row r="21" spans="1:26" ht="35" hidden="1" customHeight="1" x14ac:dyDescent="0.3">
      <c r="A21" s="1"/>
      <c r="B21" s="454" t="s">
        <v>554</v>
      </c>
      <c r="C21" s="454" t="s">
        <v>1795</v>
      </c>
      <c r="D21" s="454" t="s">
        <v>1796</v>
      </c>
      <c r="E21" s="490" t="s">
        <v>1500</v>
      </c>
      <c r="F21" s="490" t="s">
        <v>429</v>
      </c>
      <c r="G21" s="494">
        <v>20</v>
      </c>
      <c r="H21" s="370">
        <f t="shared" si="1"/>
        <v>288316</v>
      </c>
      <c r="I21" s="444"/>
      <c r="J21" s="186">
        <v>14415.8</v>
      </c>
      <c r="K21" s="1" t="b">
        <f t="shared" si="2"/>
        <v>0</v>
      </c>
      <c r="L21" s="1"/>
      <c r="M21" s="309"/>
      <c r="N21" s="310"/>
      <c r="O21" s="1"/>
      <c r="P21" s="318"/>
      <c r="Q21" s="309"/>
      <c r="R21" s="310"/>
      <c r="S21" s="1"/>
      <c r="T21" s="1"/>
      <c r="U21" s="1"/>
      <c r="V21" s="1"/>
      <c r="W21" s="1"/>
      <c r="X21" s="1"/>
      <c r="Y21" s="1"/>
      <c r="Z21" s="1"/>
    </row>
    <row r="22" spans="1:26" ht="35" hidden="1" customHeight="1" x14ac:dyDescent="0.3">
      <c r="A22" s="1"/>
      <c r="B22" s="454" t="s">
        <v>554</v>
      </c>
      <c r="C22" s="454" t="s">
        <v>1797</v>
      </c>
      <c r="D22" s="454" t="s">
        <v>1798</v>
      </c>
      <c r="E22" s="466" t="s">
        <v>1500</v>
      </c>
      <c r="F22" s="466" t="s">
        <v>409</v>
      </c>
      <c r="G22" s="495">
        <v>25</v>
      </c>
      <c r="H22" s="370">
        <f t="shared" si="1"/>
        <v>598220</v>
      </c>
      <c r="I22" s="370"/>
      <c r="J22" s="186">
        <v>23928.799999999999</v>
      </c>
      <c r="K22" s="1" t="b">
        <f t="shared" si="2"/>
        <v>0</v>
      </c>
      <c r="L22" s="1"/>
      <c r="M22" s="309"/>
      <c r="N22" s="310"/>
      <c r="O22" s="1"/>
      <c r="P22" s="318"/>
      <c r="Q22" s="309"/>
      <c r="R22" s="310"/>
      <c r="S22" s="1"/>
      <c r="T22" s="1"/>
      <c r="U22" s="1"/>
      <c r="V22" s="1"/>
      <c r="W22" s="1"/>
      <c r="X22" s="1"/>
      <c r="Y22" s="1"/>
      <c r="Z22" s="1"/>
    </row>
    <row r="23" spans="1:26" ht="35" hidden="1" customHeight="1" x14ac:dyDescent="0.3">
      <c r="A23" s="1"/>
      <c r="B23" s="454" t="s">
        <v>554</v>
      </c>
      <c r="C23" s="454" t="s">
        <v>1799</v>
      </c>
      <c r="D23" s="454" t="s">
        <v>1800</v>
      </c>
      <c r="E23" s="466" t="s">
        <v>1501</v>
      </c>
      <c r="F23" s="466" t="s">
        <v>31</v>
      </c>
      <c r="G23" s="494">
        <v>25</v>
      </c>
      <c r="H23" s="370">
        <f t="shared" si="1"/>
        <v>406020</v>
      </c>
      <c r="I23" s="444"/>
      <c r="J23" s="186">
        <v>16240.8</v>
      </c>
      <c r="K23" s="1" t="b">
        <f t="shared" si="2"/>
        <v>0</v>
      </c>
      <c r="L23" s="1"/>
      <c r="M23" s="309"/>
      <c r="N23" s="310"/>
      <c r="O23" s="1"/>
      <c r="P23" s="318"/>
      <c r="Q23" s="309"/>
      <c r="R23" s="310"/>
      <c r="S23" s="1"/>
      <c r="T23" s="1"/>
      <c r="U23" s="1"/>
      <c r="V23" s="1"/>
      <c r="W23" s="1"/>
      <c r="X23" s="1"/>
      <c r="Y23" s="1"/>
      <c r="Z23" s="1"/>
    </row>
    <row r="24" spans="1:26" ht="35" hidden="1" customHeight="1" x14ac:dyDescent="0.3">
      <c r="A24" s="1"/>
      <c r="B24" s="454" t="s">
        <v>554</v>
      </c>
      <c r="C24" s="454" t="s">
        <v>1801</v>
      </c>
      <c r="D24" s="454" t="s">
        <v>1802</v>
      </c>
      <c r="E24" s="466" t="s">
        <v>1502</v>
      </c>
      <c r="F24" s="466" t="s">
        <v>955</v>
      </c>
      <c r="G24" s="495">
        <v>20</v>
      </c>
      <c r="H24" s="370">
        <f t="shared" si="1"/>
        <v>366016</v>
      </c>
      <c r="I24" s="370"/>
      <c r="J24" s="186">
        <v>18300.8</v>
      </c>
      <c r="K24" s="1" t="b">
        <f t="shared" si="2"/>
        <v>0</v>
      </c>
      <c r="L24" s="1"/>
      <c r="M24" s="309"/>
      <c r="N24" s="310"/>
      <c r="O24" s="1"/>
      <c r="P24" s="318"/>
      <c r="Q24" s="309"/>
      <c r="R24" s="310"/>
      <c r="S24" s="1"/>
      <c r="T24" s="1"/>
      <c r="U24" s="1"/>
      <c r="V24" s="1"/>
      <c r="W24" s="1"/>
      <c r="X24" s="1"/>
      <c r="Y24" s="1"/>
      <c r="Z24" s="1"/>
    </row>
    <row r="25" spans="1:26" ht="35" hidden="1" customHeight="1" x14ac:dyDescent="0.3">
      <c r="A25" s="1"/>
      <c r="B25" s="454" t="s">
        <v>554</v>
      </c>
      <c r="C25" s="454" t="s">
        <v>1803</v>
      </c>
      <c r="D25" s="454" t="s">
        <v>1804</v>
      </c>
      <c r="E25" s="466" t="s">
        <v>1502</v>
      </c>
      <c r="F25" s="466" t="s">
        <v>409</v>
      </c>
      <c r="G25" s="495">
        <v>20</v>
      </c>
      <c r="H25" s="370">
        <f t="shared" si="1"/>
        <v>478576</v>
      </c>
      <c r="I25" s="370"/>
      <c r="J25" s="186">
        <v>23928.799999999999</v>
      </c>
      <c r="K25" s="1" t="b">
        <f t="shared" si="2"/>
        <v>0</v>
      </c>
      <c r="L25" s="1"/>
      <c r="M25" s="309"/>
      <c r="N25" s="310"/>
      <c r="O25" s="1"/>
      <c r="P25" s="318"/>
      <c r="Q25" s="309"/>
      <c r="R25" s="310"/>
      <c r="S25" s="1"/>
      <c r="T25" s="1"/>
      <c r="U25" s="1"/>
      <c r="V25" s="1"/>
      <c r="W25" s="1"/>
      <c r="X25" s="1"/>
      <c r="Y25" s="1"/>
      <c r="Z25" s="1"/>
    </row>
    <row r="26" spans="1:26" ht="35" hidden="1" customHeight="1" x14ac:dyDescent="0.3">
      <c r="A26" s="1"/>
      <c r="B26" s="454" t="s">
        <v>554</v>
      </c>
      <c r="C26" s="454" t="s">
        <v>1805</v>
      </c>
      <c r="D26" s="454" t="s">
        <v>1806</v>
      </c>
      <c r="E26" s="466" t="s">
        <v>1503</v>
      </c>
      <c r="F26" s="466" t="s">
        <v>25</v>
      </c>
      <c r="G26" s="494">
        <v>20</v>
      </c>
      <c r="H26" s="370">
        <f t="shared" si="1"/>
        <v>426976</v>
      </c>
      <c r="I26" s="444"/>
      <c r="J26" s="186">
        <v>21348.799999999999</v>
      </c>
      <c r="K26" s="1" t="b">
        <f t="shared" si="2"/>
        <v>0</v>
      </c>
      <c r="L26" s="1"/>
      <c r="M26" s="309"/>
      <c r="N26" s="310"/>
      <c r="O26" s="1"/>
      <c r="P26" s="318"/>
      <c r="Q26" s="309"/>
      <c r="R26" s="310"/>
      <c r="S26" s="1"/>
      <c r="T26" s="1"/>
      <c r="U26" s="1"/>
      <c r="V26" s="1"/>
      <c r="W26" s="1"/>
      <c r="X26" s="1"/>
      <c r="Y26" s="1"/>
      <c r="Z26" s="1"/>
    </row>
    <row r="27" spans="1:26" ht="35" hidden="1" customHeight="1" x14ac:dyDescent="0.3">
      <c r="A27" s="1"/>
      <c r="B27" s="454" t="s">
        <v>554</v>
      </c>
      <c r="C27" s="454" t="s">
        <v>1807</v>
      </c>
      <c r="D27" s="454" t="s">
        <v>1808</v>
      </c>
      <c r="E27" s="466" t="s">
        <v>1503</v>
      </c>
      <c r="F27" s="466" t="s">
        <v>488</v>
      </c>
      <c r="G27" s="496">
        <v>25</v>
      </c>
      <c r="H27" s="370">
        <f t="shared" si="1"/>
        <v>272895</v>
      </c>
      <c r="I27" s="444"/>
      <c r="J27" s="186">
        <v>10915.8</v>
      </c>
      <c r="K27" s="1" t="b">
        <f t="shared" si="2"/>
        <v>0</v>
      </c>
      <c r="L27" s="1"/>
      <c r="M27" s="309"/>
      <c r="N27" s="310"/>
      <c r="O27" s="1"/>
      <c r="P27" s="318"/>
      <c r="Q27" s="309"/>
      <c r="R27" s="310"/>
      <c r="S27" s="1"/>
      <c r="T27" s="1"/>
      <c r="U27" s="1"/>
      <c r="V27" s="1"/>
      <c r="W27" s="1"/>
      <c r="X27" s="1"/>
      <c r="Y27" s="1"/>
      <c r="Z27" s="1"/>
    </row>
    <row r="28" spans="1:26" ht="35" hidden="1" customHeight="1" x14ac:dyDescent="0.3">
      <c r="A28" s="1"/>
      <c r="B28" s="454" t="s">
        <v>554</v>
      </c>
      <c r="C28" s="454" t="s">
        <v>1809</v>
      </c>
      <c r="D28" s="454" t="s">
        <v>1810</v>
      </c>
      <c r="E28" s="466" t="s">
        <v>1504</v>
      </c>
      <c r="F28" s="466" t="s">
        <v>488</v>
      </c>
      <c r="G28" s="496">
        <v>25</v>
      </c>
      <c r="H28" s="370">
        <f t="shared" si="1"/>
        <v>272895</v>
      </c>
      <c r="I28" s="444"/>
      <c r="J28" s="186">
        <v>10915.8</v>
      </c>
      <c r="K28" s="1" t="b">
        <f t="shared" si="2"/>
        <v>0</v>
      </c>
      <c r="L28" s="1"/>
      <c r="M28" s="309"/>
      <c r="N28" s="310"/>
      <c r="O28" s="1"/>
      <c r="P28" s="318"/>
      <c r="Q28" s="309"/>
      <c r="R28" s="310"/>
      <c r="S28" s="1"/>
      <c r="T28" s="1"/>
      <c r="U28" s="1"/>
      <c r="V28" s="1"/>
      <c r="W28" s="1"/>
      <c r="X28" s="1"/>
      <c r="Y28" s="1"/>
      <c r="Z28" s="1"/>
    </row>
    <row r="29" spans="1:26" ht="35" hidden="1" customHeight="1" x14ac:dyDescent="0.3">
      <c r="A29" s="1"/>
      <c r="B29" s="454" t="s">
        <v>554</v>
      </c>
      <c r="C29" s="454" t="s">
        <v>1811</v>
      </c>
      <c r="D29" s="454" t="s">
        <v>1812</v>
      </c>
      <c r="E29" s="466" t="s">
        <v>1505</v>
      </c>
      <c r="F29" s="466" t="s">
        <v>429</v>
      </c>
      <c r="G29" s="494">
        <v>25</v>
      </c>
      <c r="H29" s="370">
        <f t="shared" si="1"/>
        <v>360395</v>
      </c>
      <c r="I29" s="444"/>
      <c r="J29" s="186">
        <v>14415.8</v>
      </c>
      <c r="K29" s="1" t="b">
        <f t="shared" si="2"/>
        <v>0</v>
      </c>
      <c r="L29" s="1"/>
      <c r="M29" s="309"/>
      <c r="N29" s="310"/>
      <c r="O29" s="1"/>
      <c r="P29" s="318"/>
      <c r="Q29" s="309"/>
      <c r="R29" s="310"/>
      <c r="S29" s="1"/>
      <c r="T29" s="1"/>
      <c r="U29" s="1"/>
      <c r="V29" s="1"/>
      <c r="W29" s="1"/>
      <c r="X29" s="1"/>
      <c r="Y29" s="1"/>
      <c r="Z29" s="1"/>
    </row>
    <row r="30" spans="1:26" ht="35" hidden="1" customHeight="1" x14ac:dyDescent="0.3">
      <c r="A30" s="1"/>
      <c r="B30" s="454" t="s">
        <v>554</v>
      </c>
      <c r="C30" s="454" t="s">
        <v>1813</v>
      </c>
      <c r="D30" s="454" t="s">
        <v>1814</v>
      </c>
      <c r="E30" s="501" t="s">
        <v>1506</v>
      </c>
      <c r="F30" s="466" t="s">
        <v>25</v>
      </c>
      <c r="G30" s="494">
        <v>20</v>
      </c>
      <c r="H30" s="370">
        <f t="shared" si="1"/>
        <v>426976</v>
      </c>
      <c r="I30" s="444"/>
      <c r="J30" s="186">
        <v>21348.799999999999</v>
      </c>
      <c r="K30" s="1" t="b">
        <f t="shared" si="2"/>
        <v>0</v>
      </c>
      <c r="L30" s="1"/>
      <c r="M30" s="309"/>
      <c r="N30" s="310"/>
      <c r="O30" s="1"/>
      <c r="P30" s="318"/>
      <c r="Q30" s="309"/>
      <c r="R30" s="310"/>
      <c r="S30" s="1"/>
      <c r="T30" s="1"/>
      <c r="U30" s="1"/>
      <c r="V30" s="1"/>
      <c r="W30" s="1"/>
      <c r="X30" s="1"/>
      <c r="Y30" s="1"/>
      <c r="Z30" s="1"/>
    </row>
    <row r="31" spans="1:26" ht="35" hidden="1" customHeight="1" x14ac:dyDescent="0.3">
      <c r="A31" s="1"/>
      <c r="B31" s="454" t="s">
        <v>554</v>
      </c>
      <c r="C31" s="454" t="s">
        <v>1815</v>
      </c>
      <c r="D31" s="454" t="s">
        <v>1816</v>
      </c>
      <c r="E31" s="501" t="s">
        <v>1506</v>
      </c>
      <c r="F31" s="466" t="s">
        <v>26</v>
      </c>
      <c r="G31" s="495">
        <v>25</v>
      </c>
      <c r="H31" s="370">
        <f t="shared" si="1"/>
        <v>242519.99999999997</v>
      </c>
      <c r="I31" s="370"/>
      <c r="J31" s="186">
        <v>9700.7999999999993</v>
      </c>
      <c r="K31" s="1" t="b">
        <f t="shared" si="2"/>
        <v>0</v>
      </c>
      <c r="L31" s="1"/>
      <c r="M31" s="309"/>
      <c r="N31" s="310"/>
      <c r="O31" s="1"/>
      <c r="P31" s="318"/>
      <c r="Q31" s="309"/>
      <c r="R31" s="310"/>
      <c r="S31" s="1"/>
      <c r="T31" s="1"/>
      <c r="U31" s="1"/>
      <c r="V31" s="1"/>
      <c r="W31" s="1"/>
      <c r="X31" s="1"/>
      <c r="Y31" s="1"/>
      <c r="Z31" s="1"/>
    </row>
    <row r="32" spans="1:26" ht="35" hidden="1" customHeight="1" x14ac:dyDescent="0.3">
      <c r="A32" s="1"/>
      <c r="B32" s="454" t="s">
        <v>554</v>
      </c>
      <c r="C32" s="454" t="s">
        <v>1817</v>
      </c>
      <c r="D32" s="454" t="s">
        <v>1818</v>
      </c>
      <c r="E32" s="490" t="s">
        <v>1507</v>
      </c>
      <c r="F32" s="490" t="s">
        <v>31</v>
      </c>
      <c r="G32" s="495">
        <v>25</v>
      </c>
      <c r="H32" s="370">
        <f t="shared" si="1"/>
        <v>406020</v>
      </c>
      <c r="I32" s="444"/>
      <c r="J32" s="186">
        <v>16240.8</v>
      </c>
      <c r="K32" s="1" t="b">
        <f t="shared" si="2"/>
        <v>0</v>
      </c>
      <c r="L32" s="1"/>
      <c r="M32" s="309"/>
      <c r="N32" s="310"/>
      <c r="O32" s="1"/>
      <c r="P32" s="318"/>
      <c r="Q32" s="309"/>
      <c r="R32" s="310"/>
      <c r="S32" s="1"/>
      <c r="T32" s="1"/>
      <c r="U32" s="1"/>
      <c r="V32" s="1"/>
      <c r="W32" s="1"/>
      <c r="X32" s="1"/>
      <c r="Y32" s="1"/>
      <c r="Z32" s="1"/>
    </row>
    <row r="33" spans="1:26" ht="35" hidden="1" customHeight="1" x14ac:dyDescent="0.3">
      <c r="A33" s="1"/>
      <c r="B33" s="454" t="s">
        <v>554</v>
      </c>
      <c r="C33" s="454" t="s">
        <v>1819</v>
      </c>
      <c r="D33" s="454" t="s">
        <v>1820</v>
      </c>
      <c r="E33" s="490" t="s">
        <v>1508</v>
      </c>
      <c r="F33" s="490" t="s">
        <v>31</v>
      </c>
      <c r="G33" s="495">
        <v>25</v>
      </c>
      <c r="H33" s="370">
        <f t="shared" si="1"/>
        <v>406020</v>
      </c>
      <c r="I33" s="444"/>
      <c r="J33" s="186">
        <v>16240.8</v>
      </c>
      <c r="K33" s="1" t="b">
        <f t="shared" si="2"/>
        <v>0</v>
      </c>
      <c r="L33" s="1"/>
      <c r="M33" s="309"/>
      <c r="N33" s="310"/>
      <c r="O33" s="1"/>
      <c r="P33" s="318"/>
      <c r="Q33" s="309"/>
      <c r="R33" s="310"/>
      <c r="S33" s="1"/>
      <c r="T33" s="1"/>
      <c r="U33" s="1"/>
      <c r="V33" s="1"/>
      <c r="W33" s="1"/>
      <c r="X33" s="1"/>
      <c r="Y33" s="1"/>
      <c r="Z33" s="1"/>
    </row>
    <row r="34" spans="1:26" ht="35" hidden="1" customHeight="1" x14ac:dyDescent="0.3">
      <c r="A34" s="1"/>
      <c r="B34" s="454" t="s">
        <v>554</v>
      </c>
      <c r="C34" s="454" t="s">
        <v>1821</v>
      </c>
      <c r="D34" s="454" t="s">
        <v>1822</v>
      </c>
      <c r="E34" s="466" t="s">
        <v>1509</v>
      </c>
      <c r="F34" s="466" t="s">
        <v>154</v>
      </c>
      <c r="G34" s="494">
        <v>25</v>
      </c>
      <c r="H34" s="370">
        <f t="shared" si="1"/>
        <v>612870</v>
      </c>
      <c r="I34" s="370"/>
      <c r="J34" s="186">
        <v>24514.799999999999</v>
      </c>
      <c r="K34" s="1" t="b">
        <f t="shared" si="2"/>
        <v>0</v>
      </c>
      <c r="L34" s="1"/>
      <c r="M34" s="309"/>
      <c r="N34" s="310"/>
      <c r="O34" s="1"/>
      <c r="P34" s="318"/>
      <c r="Q34" s="309"/>
      <c r="R34" s="310"/>
      <c r="S34" s="1"/>
      <c r="T34" s="1"/>
      <c r="U34" s="1"/>
      <c r="V34" s="1"/>
      <c r="W34" s="1"/>
      <c r="X34" s="1"/>
      <c r="Y34" s="1"/>
      <c r="Z34" s="1"/>
    </row>
    <row r="35" spans="1:26" ht="35" hidden="1" customHeight="1" x14ac:dyDescent="0.3">
      <c r="A35" s="1"/>
      <c r="B35" s="454" t="s">
        <v>554</v>
      </c>
      <c r="C35" s="454" t="s">
        <v>1823</v>
      </c>
      <c r="D35" s="454" t="s">
        <v>1824</v>
      </c>
      <c r="E35" s="490" t="s">
        <v>1510</v>
      </c>
      <c r="F35" s="490" t="s">
        <v>144</v>
      </c>
      <c r="G35" s="495">
        <v>20</v>
      </c>
      <c r="H35" s="370">
        <f t="shared" si="1"/>
        <v>323156</v>
      </c>
      <c r="I35" s="370"/>
      <c r="J35" s="186">
        <v>16157.8</v>
      </c>
      <c r="K35" s="1" t="b">
        <f t="shared" si="2"/>
        <v>0</v>
      </c>
      <c r="L35" s="1"/>
      <c r="M35" s="309"/>
      <c r="N35" s="310"/>
      <c r="O35" s="1"/>
      <c r="P35" s="318"/>
      <c r="Q35" s="309"/>
      <c r="R35" s="310"/>
      <c r="S35" s="1"/>
      <c r="T35" s="1"/>
      <c r="U35" s="1"/>
      <c r="V35" s="1"/>
      <c r="W35" s="1"/>
      <c r="X35" s="1"/>
      <c r="Y35" s="1"/>
      <c r="Z35" s="1"/>
    </row>
    <row r="36" spans="1:26" ht="35" hidden="1" customHeight="1" x14ac:dyDescent="0.3">
      <c r="A36" s="1"/>
      <c r="B36" s="454" t="s">
        <v>554</v>
      </c>
      <c r="C36" s="454" t="s">
        <v>1825</v>
      </c>
      <c r="D36" s="454" t="s">
        <v>1826</v>
      </c>
      <c r="E36" s="490" t="s">
        <v>1510</v>
      </c>
      <c r="F36" s="490" t="s">
        <v>45</v>
      </c>
      <c r="G36" s="495">
        <v>20</v>
      </c>
      <c r="H36" s="370">
        <f t="shared" si="1"/>
        <v>487916</v>
      </c>
      <c r="I36" s="370"/>
      <c r="J36" s="186">
        <v>24395.8</v>
      </c>
      <c r="K36" s="1" t="b">
        <f t="shared" si="2"/>
        <v>0</v>
      </c>
      <c r="L36" s="1"/>
      <c r="M36" s="309"/>
      <c r="N36" s="310"/>
      <c r="O36" s="1"/>
      <c r="P36" s="318"/>
      <c r="Q36" s="309"/>
      <c r="R36" s="310"/>
      <c r="S36" s="1"/>
      <c r="T36" s="1"/>
      <c r="U36" s="1"/>
      <c r="V36" s="1"/>
      <c r="W36" s="1"/>
      <c r="X36" s="1"/>
      <c r="Y36" s="1"/>
      <c r="Z36" s="1"/>
    </row>
    <row r="37" spans="1:26" ht="35" hidden="1" customHeight="1" x14ac:dyDescent="0.3">
      <c r="A37" s="1"/>
      <c r="B37" s="454" t="s">
        <v>554</v>
      </c>
      <c r="C37" s="454" t="s">
        <v>1827</v>
      </c>
      <c r="D37" s="454" t="s">
        <v>1828</v>
      </c>
      <c r="E37" s="490" t="s">
        <v>1510</v>
      </c>
      <c r="F37" s="466" t="s">
        <v>1511</v>
      </c>
      <c r="G37" s="495">
        <v>25</v>
      </c>
      <c r="H37" s="370">
        <f t="shared" si="1"/>
        <v>301895</v>
      </c>
      <c r="I37" s="471"/>
      <c r="J37" s="186">
        <v>12075.8</v>
      </c>
      <c r="K37" s="1" t="b">
        <f t="shared" si="2"/>
        <v>0</v>
      </c>
      <c r="L37" s="1"/>
      <c r="M37" s="309"/>
      <c r="N37" s="310"/>
      <c r="O37" s="1"/>
      <c r="P37" s="318"/>
      <c r="Q37" s="309"/>
      <c r="R37" s="310"/>
      <c r="S37" s="1"/>
      <c r="T37" s="1"/>
      <c r="U37" s="1"/>
      <c r="V37" s="1"/>
      <c r="W37" s="1"/>
      <c r="X37" s="1"/>
      <c r="Y37" s="1"/>
      <c r="Z37" s="1"/>
    </row>
    <row r="38" spans="1:26" ht="35" hidden="1" customHeight="1" x14ac:dyDescent="0.3">
      <c r="A38" s="1"/>
      <c r="B38" s="454" t="s">
        <v>554</v>
      </c>
      <c r="C38" s="454" t="s">
        <v>1829</v>
      </c>
      <c r="D38" s="454" t="s">
        <v>1830</v>
      </c>
      <c r="E38" s="490" t="s">
        <v>1510</v>
      </c>
      <c r="F38" s="490" t="s">
        <v>26</v>
      </c>
      <c r="G38" s="495">
        <v>25</v>
      </c>
      <c r="H38" s="370">
        <f t="shared" si="1"/>
        <v>242519.99999999997</v>
      </c>
      <c r="I38" s="370"/>
      <c r="J38" s="186">
        <v>9700.7999999999993</v>
      </c>
      <c r="K38" s="1" t="b">
        <f t="shared" si="2"/>
        <v>0</v>
      </c>
      <c r="L38" s="1"/>
      <c r="M38" s="309"/>
      <c r="N38" s="310"/>
      <c r="O38" s="1"/>
      <c r="P38" s="318"/>
      <c r="Q38" s="309"/>
      <c r="R38" s="310"/>
      <c r="S38" s="1"/>
      <c r="T38" s="1"/>
      <c r="U38" s="1"/>
      <c r="V38" s="1"/>
      <c r="W38" s="1"/>
      <c r="X38" s="1"/>
      <c r="Y38" s="1"/>
      <c r="Z38" s="1"/>
    </row>
    <row r="39" spans="1:26" ht="35" hidden="1" customHeight="1" x14ac:dyDescent="0.3">
      <c r="A39" s="1"/>
      <c r="B39" s="454" t="s">
        <v>554</v>
      </c>
      <c r="C39" s="454" t="s">
        <v>1831</v>
      </c>
      <c r="D39" s="454" t="s">
        <v>1832</v>
      </c>
      <c r="E39" s="490" t="s">
        <v>1512</v>
      </c>
      <c r="F39" s="490" t="s">
        <v>26</v>
      </c>
      <c r="G39" s="495">
        <v>25</v>
      </c>
      <c r="H39" s="370">
        <f t="shared" si="1"/>
        <v>242519.99999999997</v>
      </c>
      <c r="I39" s="370"/>
      <c r="J39" s="186">
        <v>9700.7999999999993</v>
      </c>
      <c r="K39" s="1" t="b">
        <f t="shared" si="2"/>
        <v>0</v>
      </c>
      <c r="L39" s="1"/>
      <c r="M39" s="309"/>
      <c r="N39" s="310"/>
      <c r="O39" s="1"/>
      <c r="P39" s="318"/>
      <c r="Q39" s="309"/>
      <c r="R39" s="310"/>
      <c r="S39" s="1"/>
      <c r="T39" s="1"/>
      <c r="U39" s="1"/>
      <c r="V39" s="1"/>
      <c r="W39" s="1"/>
      <c r="X39" s="1"/>
      <c r="Y39" s="1"/>
      <c r="Z39" s="1"/>
    </row>
    <row r="40" spans="1:26" ht="35" hidden="1" customHeight="1" x14ac:dyDescent="0.3">
      <c r="A40" s="1"/>
      <c r="B40" s="454" t="s">
        <v>554</v>
      </c>
      <c r="C40" s="454" t="s">
        <v>1833</v>
      </c>
      <c r="D40" s="454" t="s">
        <v>1834</v>
      </c>
      <c r="E40" s="490" t="s">
        <v>1513</v>
      </c>
      <c r="F40" s="490" t="s">
        <v>31</v>
      </c>
      <c r="G40" s="495">
        <v>25</v>
      </c>
      <c r="H40" s="370">
        <f t="shared" si="1"/>
        <v>406020</v>
      </c>
      <c r="I40" s="444"/>
      <c r="J40" s="186">
        <v>16240.8</v>
      </c>
      <c r="K40" s="1" t="b">
        <f t="shared" si="2"/>
        <v>0</v>
      </c>
      <c r="L40" s="1"/>
      <c r="M40" s="309"/>
      <c r="N40" s="310"/>
      <c r="O40" s="1"/>
      <c r="P40" s="318"/>
      <c r="Q40" s="309"/>
      <c r="R40" s="310"/>
      <c r="S40" s="1"/>
      <c r="T40" s="1"/>
      <c r="U40" s="1"/>
      <c r="V40" s="1"/>
      <c r="W40" s="1"/>
      <c r="X40" s="1"/>
      <c r="Y40" s="1"/>
      <c r="Z40" s="1"/>
    </row>
    <row r="41" spans="1:26" ht="35" hidden="1" customHeight="1" x14ac:dyDescent="0.3">
      <c r="A41" s="1"/>
      <c r="B41" s="454" t="s">
        <v>554</v>
      </c>
      <c r="C41" s="454" t="s">
        <v>1835</v>
      </c>
      <c r="D41" s="454" t="s">
        <v>1836</v>
      </c>
      <c r="E41" s="490" t="s">
        <v>1513</v>
      </c>
      <c r="F41" s="490" t="s">
        <v>26</v>
      </c>
      <c r="G41" s="495">
        <v>25</v>
      </c>
      <c r="H41" s="370">
        <f t="shared" si="1"/>
        <v>242519.99999999997</v>
      </c>
      <c r="I41" s="370"/>
      <c r="J41" s="186">
        <v>9700.7999999999993</v>
      </c>
      <c r="K41" s="1" t="b">
        <f t="shared" si="2"/>
        <v>0</v>
      </c>
      <c r="L41" s="1"/>
      <c r="M41" s="309"/>
      <c r="N41" s="310"/>
      <c r="O41" s="1"/>
      <c r="P41" s="318"/>
      <c r="Q41" s="309"/>
      <c r="R41" s="310"/>
      <c r="S41" s="1"/>
      <c r="T41" s="1"/>
      <c r="U41" s="1"/>
      <c r="V41" s="1"/>
      <c r="W41" s="1"/>
      <c r="X41" s="1"/>
      <c r="Y41" s="1"/>
      <c r="Z41" s="1"/>
    </row>
    <row r="42" spans="1:26" ht="35" hidden="1" customHeight="1" x14ac:dyDescent="0.3">
      <c r="A42" s="1"/>
      <c r="B42" s="454" t="s">
        <v>554</v>
      </c>
      <c r="C42" s="454" t="s">
        <v>1837</v>
      </c>
      <c r="D42" s="454" t="s">
        <v>1838</v>
      </c>
      <c r="E42" s="466" t="s">
        <v>1514</v>
      </c>
      <c r="F42" s="491" t="s">
        <v>42</v>
      </c>
      <c r="G42" s="494">
        <v>25</v>
      </c>
      <c r="H42" s="370">
        <f t="shared" si="1"/>
        <v>255294.99999999997</v>
      </c>
      <c r="I42" s="370"/>
      <c r="J42" s="186">
        <v>10211.799999999999</v>
      </c>
      <c r="K42" s="1" t="b">
        <f t="shared" si="2"/>
        <v>0</v>
      </c>
      <c r="L42" s="1"/>
      <c r="M42" s="309"/>
      <c r="N42" s="310"/>
      <c r="O42" s="1"/>
      <c r="P42" s="318"/>
      <c r="Q42" s="309"/>
      <c r="R42" s="310"/>
      <c r="S42" s="1"/>
      <c r="T42" s="1"/>
      <c r="U42" s="1"/>
      <c r="V42" s="1"/>
      <c r="W42" s="1"/>
      <c r="X42" s="1"/>
      <c r="Y42" s="1"/>
      <c r="Z42" s="1"/>
    </row>
    <row r="43" spans="1:26" ht="35" hidden="1" customHeight="1" x14ac:dyDescent="0.3">
      <c r="A43" s="1"/>
      <c r="B43" s="454" t="s">
        <v>554</v>
      </c>
      <c r="C43" s="454" t="s">
        <v>1839</v>
      </c>
      <c r="D43" s="454" t="s">
        <v>1840</v>
      </c>
      <c r="E43" s="466" t="s">
        <v>1514</v>
      </c>
      <c r="F43" s="491" t="s">
        <v>42</v>
      </c>
      <c r="G43" s="494">
        <v>25</v>
      </c>
      <c r="H43" s="370">
        <f t="shared" si="1"/>
        <v>255294.99999999997</v>
      </c>
      <c r="I43" s="370"/>
      <c r="J43" s="186">
        <v>10211.799999999999</v>
      </c>
      <c r="K43" s="1" t="b">
        <f t="shared" si="2"/>
        <v>0</v>
      </c>
      <c r="L43" s="1"/>
      <c r="M43" s="309"/>
      <c r="N43" s="310"/>
      <c r="O43" s="1"/>
      <c r="P43" s="318"/>
      <c r="Q43" s="309"/>
      <c r="R43" s="310"/>
      <c r="S43" s="1"/>
      <c r="T43" s="1"/>
      <c r="U43" s="1"/>
      <c r="V43" s="1"/>
      <c r="W43" s="1"/>
      <c r="X43" s="1"/>
      <c r="Y43" s="1"/>
      <c r="Z43" s="1"/>
    </row>
    <row r="44" spans="1:26" ht="35" hidden="1" customHeight="1" x14ac:dyDescent="0.3">
      <c r="A44" s="1"/>
      <c r="B44" s="454" t="s">
        <v>554</v>
      </c>
      <c r="C44" s="454" t="s">
        <v>1841</v>
      </c>
      <c r="D44" s="454" t="s">
        <v>1842</v>
      </c>
      <c r="E44" s="466" t="s">
        <v>1515</v>
      </c>
      <c r="F44" s="491" t="s">
        <v>331</v>
      </c>
      <c r="G44" s="494">
        <v>25</v>
      </c>
      <c r="H44" s="370">
        <f t="shared" si="1"/>
        <v>365670</v>
      </c>
      <c r="I44" s="370"/>
      <c r="J44" s="186">
        <v>14626.8</v>
      </c>
      <c r="K44" s="1" t="b">
        <f t="shared" si="2"/>
        <v>0</v>
      </c>
      <c r="L44" s="1"/>
      <c r="M44" s="309"/>
      <c r="N44" s="310"/>
      <c r="O44" s="1"/>
      <c r="P44" s="318"/>
      <c r="Q44" s="309"/>
      <c r="R44" s="310"/>
      <c r="S44" s="1"/>
      <c r="T44" s="1"/>
      <c r="U44" s="1"/>
      <c r="V44" s="1"/>
      <c r="W44" s="1"/>
      <c r="X44" s="1"/>
      <c r="Y44" s="1"/>
      <c r="Z44" s="1"/>
    </row>
    <row r="45" spans="1:26" ht="35" hidden="1" customHeight="1" x14ac:dyDescent="0.3">
      <c r="A45" s="1"/>
      <c r="B45" s="454" t="s">
        <v>554</v>
      </c>
      <c r="C45" s="454" t="s">
        <v>1843</v>
      </c>
      <c r="D45" s="454" t="s">
        <v>1844</v>
      </c>
      <c r="E45" s="490" t="s">
        <v>1515</v>
      </c>
      <c r="F45" s="490" t="s">
        <v>318</v>
      </c>
      <c r="G45" s="494">
        <v>20</v>
      </c>
      <c r="H45" s="370">
        <f t="shared" si="1"/>
        <v>370116</v>
      </c>
      <c r="I45" s="444"/>
      <c r="J45" s="186">
        <v>18505.8</v>
      </c>
      <c r="K45" s="1" t="b">
        <f t="shared" si="2"/>
        <v>0</v>
      </c>
      <c r="L45" s="1"/>
      <c r="M45" s="309"/>
      <c r="N45" s="310"/>
      <c r="O45" s="1"/>
      <c r="P45" s="318"/>
      <c r="Q45" s="309"/>
      <c r="R45" s="310"/>
      <c r="S45" s="1"/>
      <c r="T45" s="1"/>
      <c r="U45" s="1"/>
      <c r="V45" s="1"/>
      <c r="W45" s="1"/>
      <c r="X45" s="1"/>
      <c r="Y45" s="1"/>
      <c r="Z45" s="1"/>
    </row>
    <row r="46" spans="1:26" ht="35" hidden="1" customHeight="1" x14ac:dyDescent="0.3">
      <c r="A46" s="1"/>
      <c r="B46" s="454" t="s">
        <v>554</v>
      </c>
      <c r="C46" s="454" t="s">
        <v>1845</v>
      </c>
      <c r="D46" s="454" t="s">
        <v>1846</v>
      </c>
      <c r="E46" s="490" t="s">
        <v>1515</v>
      </c>
      <c r="F46" s="490" t="s">
        <v>319</v>
      </c>
      <c r="G46" s="494">
        <v>20</v>
      </c>
      <c r="H46" s="370">
        <f t="shared" si="1"/>
        <v>369216</v>
      </c>
      <c r="I46" s="370"/>
      <c r="J46" s="186">
        <v>18460.8</v>
      </c>
      <c r="K46" s="1" t="b">
        <f t="shared" si="2"/>
        <v>0</v>
      </c>
      <c r="L46" s="1"/>
      <c r="M46" s="309"/>
      <c r="N46" s="310"/>
      <c r="O46" s="1"/>
      <c r="P46" s="318"/>
      <c r="Q46" s="309"/>
      <c r="R46" s="310"/>
      <c r="S46" s="1"/>
      <c r="T46" s="1"/>
      <c r="U46" s="1"/>
      <c r="V46" s="1"/>
      <c r="W46" s="1"/>
      <c r="X46" s="1"/>
      <c r="Y46" s="1"/>
      <c r="Z46" s="1"/>
    </row>
    <row r="47" spans="1:26" ht="35" hidden="1" customHeight="1" x14ac:dyDescent="0.3">
      <c r="A47" s="1"/>
      <c r="B47" s="454" t="s">
        <v>554</v>
      </c>
      <c r="C47" s="454" t="s">
        <v>1847</v>
      </c>
      <c r="D47" s="454" t="s">
        <v>1848</v>
      </c>
      <c r="E47" s="490" t="s">
        <v>1516</v>
      </c>
      <c r="F47" s="466" t="s">
        <v>26</v>
      </c>
      <c r="G47" s="495">
        <v>20</v>
      </c>
      <c r="H47" s="370">
        <f t="shared" si="1"/>
        <v>194016</v>
      </c>
      <c r="I47" s="370"/>
      <c r="J47" s="186">
        <v>9700.7999999999993</v>
      </c>
      <c r="K47" s="1" t="b">
        <f t="shared" si="2"/>
        <v>0</v>
      </c>
      <c r="L47" s="1"/>
      <c r="M47" s="309"/>
      <c r="N47" s="310"/>
      <c r="O47" s="1"/>
      <c r="P47" s="318"/>
      <c r="Q47" s="309"/>
      <c r="R47" s="310"/>
      <c r="S47" s="1"/>
      <c r="T47" s="1"/>
      <c r="U47" s="1"/>
      <c r="V47" s="1"/>
      <c r="W47" s="1"/>
      <c r="X47" s="1"/>
      <c r="Y47" s="1"/>
      <c r="Z47" s="1"/>
    </row>
    <row r="48" spans="1:26" ht="35" hidden="1" customHeight="1" x14ac:dyDescent="0.3">
      <c r="A48" s="1"/>
      <c r="B48" s="454" t="s">
        <v>554</v>
      </c>
      <c r="C48" s="454" t="s">
        <v>1849</v>
      </c>
      <c r="D48" s="454" t="s">
        <v>1850</v>
      </c>
      <c r="E48" s="490" t="s">
        <v>1516</v>
      </c>
      <c r="F48" s="466" t="s">
        <v>26</v>
      </c>
      <c r="G48" s="495">
        <v>20</v>
      </c>
      <c r="H48" s="370">
        <f t="shared" si="1"/>
        <v>194016</v>
      </c>
      <c r="I48" s="370"/>
      <c r="J48" s="186">
        <v>9700.7999999999993</v>
      </c>
      <c r="K48" s="1" t="b">
        <f t="shared" si="2"/>
        <v>0</v>
      </c>
      <c r="L48" s="1"/>
      <c r="M48" s="309"/>
      <c r="N48" s="310"/>
      <c r="O48" s="1"/>
      <c r="P48" s="318"/>
      <c r="Q48" s="309"/>
      <c r="R48" s="310"/>
      <c r="S48" s="1"/>
      <c r="T48" s="1"/>
      <c r="U48" s="1"/>
      <c r="V48" s="1"/>
      <c r="W48" s="1"/>
      <c r="X48" s="1"/>
      <c r="Y48" s="1"/>
      <c r="Z48" s="1"/>
    </row>
    <row r="49" spans="1:26" ht="35" hidden="1" customHeight="1" x14ac:dyDescent="0.3">
      <c r="A49" s="1"/>
      <c r="B49" s="454" t="s">
        <v>554</v>
      </c>
      <c r="C49" s="454" t="s">
        <v>1851</v>
      </c>
      <c r="D49" s="454" t="s">
        <v>1852</v>
      </c>
      <c r="E49" s="466" t="s">
        <v>1517</v>
      </c>
      <c r="F49" s="466" t="s">
        <v>409</v>
      </c>
      <c r="G49" s="495">
        <v>20</v>
      </c>
      <c r="H49" s="370">
        <f t="shared" si="1"/>
        <v>478576</v>
      </c>
      <c r="I49" s="370"/>
      <c r="J49" s="186">
        <v>23928.799999999999</v>
      </c>
      <c r="K49" s="1" t="b">
        <f t="shared" si="2"/>
        <v>0</v>
      </c>
      <c r="L49" s="1"/>
      <c r="M49" s="309"/>
      <c r="N49" s="310"/>
      <c r="O49" s="1"/>
      <c r="P49" s="318"/>
      <c r="Q49" s="309"/>
      <c r="R49" s="310"/>
      <c r="S49" s="1"/>
      <c r="T49" s="1"/>
      <c r="U49" s="1"/>
      <c r="V49" s="1"/>
      <c r="W49" s="1"/>
      <c r="X49" s="1"/>
      <c r="Y49" s="1"/>
      <c r="Z49" s="1"/>
    </row>
    <row r="50" spans="1:26" ht="35" hidden="1" customHeight="1" x14ac:dyDescent="0.3">
      <c r="A50" s="1"/>
      <c r="B50" s="454" t="s">
        <v>554</v>
      </c>
      <c r="C50" s="454" t="s">
        <v>1853</v>
      </c>
      <c r="D50" s="454" t="s">
        <v>1854</v>
      </c>
      <c r="E50" s="466" t="s">
        <v>1518</v>
      </c>
      <c r="F50" s="466" t="s">
        <v>1519</v>
      </c>
      <c r="G50" s="494">
        <v>20</v>
      </c>
      <c r="H50" s="370">
        <f t="shared" si="1"/>
        <v>113196</v>
      </c>
      <c r="I50" s="370"/>
      <c r="J50" s="186">
        <v>5659.8</v>
      </c>
      <c r="K50" s="1" t="b">
        <f t="shared" si="2"/>
        <v>0</v>
      </c>
      <c r="L50" s="1"/>
      <c r="M50" s="309"/>
      <c r="N50" s="310"/>
      <c r="O50" s="1"/>
      <c r="P50" s="318"/>
      <c r="Q50" s="309"/>
      <c r="R50" s="310"/>
      <c r="S50" s="1"/>
      <c r="T50" s="1"/>
      <c r="U50" s="1"/>
      <c r="V50" s="1"/>
      <c r="W50" s="1"/>
      <c r="X50" s="1"/>
      <c r="Y50" s="1"/>
      <c r="Z50" s="1"/>
    </row>
    <row r="51" spans="1:26" ht="35" hidden="1" customHeight="1" x14ac:dyDescent="0.3">
      <c r="A51" s="1"/>
      <c r="B51" s="454" t="s">
        <v>554</v>
      </c>
      <c r="C51" s="454" t="s">
        <v>1855</v>
      </c>
      <c r="D51" s="454" t="s">
        <v>1856</v>
      </c>
      <c r="E51" s="466" t="s">
        <v>1518</v>
      </c>
      <c r="F51" s="466" t="s">
        <v>1519</v>
      </c>
      <c r="G51" s="494">
        <v>20</v>
      </c>
      <c r="H51" s="370">
        <f t="shared" si="1"/>
        <v>113196</v>
      </c>
      <c r="I51" s="370"/>
      <c r="J51" s="186">
        <v>5659.8</v>
      </c>
      <c r="K51" s="1" t="b">
        <f t="shared" si="2"/>
        <v>0</v>
      </c>
      <c r="L51" s="1"/>
      <c r="M51" s="309"/>
      <c r="N51" s="310"/>
      <c r="O51" s="1"/>
      <c r="P51" s="318"/>
      <c r="Q51" s="309"/>
      <c r="R51" s="310"/>
      <c r="S51" s="1"/>
      <c r="T51" s="1"/>
      <c r="U51" s="1"/>
      <c r="V51" s="1"/>
      <c r="W51" s="1"/>
      <c r="X51" s="1"/>
      <c r="Y51" s="1"/>
      <c r="Z51" s="1"/>
    </row>
    <row r="52" spans="1:26" ht="35" hidden="1" customHeight="1" x14ac:dyDescent="0.3">
      <c r="A52" s="1"/>
      <c r="B52" s="454" t="s">
        <v>554</v>
      </c>
      <c r="C52" s="454" t="s">
        <v>1857</v>
      </c>
      <c r="D52" s="454" t="s">
        <v>1858</v>
      </c>
      <c r="E52" s="466" t="s">
        <v>1520</v>
      </c>
      <c r="F52" s="466" t="s">
        <v>488</v>
      </c>
      <c r="G52" s="496">
        <v>25</v>
      </c>
      <c r="H52" s="370">
        <f t="shared" si="1"/>
        <v>272895</v>
      </c>
      <c r="I52" s="444"/>
      <c r="J52" s="186">
        <v>10915.8</v>
      </c>
      <c r="K52" s="1" t="b">
        <f t="shared" si="2"/>
        <v>0</v>
      </c>
      <c r="L52" s="1"/>
      <c r="M52" s="309"/>
      <c r="N52" s="310"/>
      <c r="O52" s="1"/>
      <c r="P52" s="318"/>
      <c r="Q52" s="309"/>
      <c r="R52" s="310"/>
      <c r="S52" s="1"/>
      <c r="T52" s="1"/>
      <c r="U52" s="1"/>
      <c r="V52" s="1"/>
      <c r="W52" s="1"/>
      <c r="X52" s="1"/>
      <c r="Y52" s="1"/>
      <c r="Z52" s="1"/>
    </row>
    <row r="53" spans="1:26" ht="35" hidden="1" customHeight="1" x14ac:dyDescent="0.3">
      <c r="A53" s="1"/>
      <c r="B53" s="454" t="s">
        <v>554</v>
      </c>
      <c r="C53" s="454" t="s">
        <v>1859</v>
      </c>
      <c r="D53" s="454" t="s">
        <v>1860</v>
      </c>
      <c r="E53" s="466" t="s">
        <v>1520</v>
      </c>
      <c r="F53" s="466" t="s">
        <v>26</v>
      </c>
      <c r="G53" s="495">
        <v>25</v>
      </c>
      <c r="H53" s="370">
        <f t="shared" si="1"/>
        <v>242519.99999999997</v>
      </c>
      <c r="I53" s="370"/>
      <c r="J53" s="186">
        <v>9700.7999999999993</v>
      </c>
      <c r="K53" s="1" t="b">
        <f t="shared" si="2"/>
        <v>0</v>
      </c>
      <c r="L53" s="1"/>
      <c r="M53" s="309"/>
      <c r="N53" s="310"/>
      <c r="O53" s="1"/>
      <c r="P53" s="318"/>
      <c r="Q53" s="309"/>
      <c r="R53" s="310"/>
      <c r="S53" s="1"/>
      <c r="T53" s="1"/>
      <c r="U53" s="1"/>
      <c r="V53" s="1"/>
      <c r="W53" s="1"/>
      <c r="X53" s="1"/>
      <c r="Y53" s="1"/>
      <c r="Z53" s="1"/>
    </row>
    <row r="54" spans="1:26" ht="35" hidden="1" customHeight="1" x14ac:dyDescent="0.3">
      <c r="A54" s="1"/>
      <c r="B54" s="454" t="s">
        <v>554</v>
      </c>
      <c r="C54" s="454" t="s">
        <v>1861</v>
      </c>
      <c r="D54" s="454" t="s">
        <v>1862</v>
      </c>
      <c r="E54" s="466" t="s">
        <v>1520</v>
      </c>
      <c r="F54" s="466" t="s">
        <v>341</v>
      </c>
      <c r="G54" s="495">
        <v>25</v>
      </c>
      <c r="H54" s="370">
        <f t="shared" si="1"/>
        <v>524645</v>
      </c>
      <c r="I54" s="471"/>
      <c r="J54" s="186">
        <v>20985.8</v>
      </c>
      <c r="K54" s="1" t="b">
        <f t="shared" si="2"/>
        <v>0</v>
      </c>
      <c r="L54" s="1"/>
      <c r="M54" s="309"/>
      <c r="N54" s="310"/>
      <c r="O54" s="1"/>
      <c r="P54" s="318"/>
      <c r="Q54" s="309"/>
      <c r="R54" s="310"/>
      <c r="S54" s="1"/>
      <c r="T54" s="1"/>
      <c r="U54" s="1"/>
      <c r="V54" s="1"/>
      <c r="W54" s="1"/>
      <c r="X54" s="1"/>
      <c r="Y54" s="1"/>
      <c r="Z54" s="1"/>
    </row>
    <row r="55" spans="1:26" ht="35" hidden="1" customHeight="1" x14ac:dyDescent="0.3">
      <c r="A55" s="1"/>
      <c r="B55" s="454" t="s">
        <v>554</v>
      </c>
      <c r="C55" s="454" t="s">
        <v>1863</v>
      </c>
      <c r="D55" s="454" t="s">
        <v>1864</v>
      </c>
      <c r="E55" s="466" t="s">
        <v>1521</v>
      </c>
      <c r="F55" s="466" t="s">
        <v>489</v>
      </c>
      <c r="G55" s="495">
        <v>25</v>
      </c>
      <c r="H55" s="370">
        <f t="shared" si="1"/>
        <v>309645</v>
      </c>
      <c r="I55" s="444"/>
      <c r="J55" s="186">
        <v>12385.8</v>
      </c>
      <c r="K55" s="1" t="b">
        <f t="shared" si="2"/>
        <v>0</v>
      </c>
      <c r="L55" s="1"/>
      <c r="M55" s="309"/>
      <c r="N55" s="310"/>
      <c r="O55" s="1"/>
      <c r="P55" s="318"/>
      <c r="Q55" s="309"/>
      <c r="R55" s="310"/>
      <c r="S55" s="1"/>
      <c r="T55" s="1"/>
      <c r="U55" s="1"/>
      <c r="V55" s="1"/>
      <c r="W55" s="1"/>
      <c r="X55" s="1"/>
      <c r="Y55" s="1"/>
      <c r="Z55" s="1"/>
    </row>
    <row r="56" spans="1:26" ht="35" hidden="1" customHeight="1" x14ac:dyDescent="0.3">
      <c r="A56" s="1"/>
      <c r="B56" s="454" t="s">
        <v>554</v>
      </c>
      <c r="C56" s="454" t="s">
        <v>1865</v>
      </c>
      <c r="D56" s="454" t="s">
        <v>1866</v>
      </c>
      <c r="E56" s="466" t="s">
        <v>1522</v>
      </c>
      <c r="F56" s="466" t="s">
        <v>955</v>
      </c>
      <c r="G56" s="495">
        <v>20</v>
      </c>
      <c r="H56" s="370">
        <f t="shared" si="1"/>
        <v>366016</v>
      </c>
      <c r="I56" s="370"/>
      <c r="J56" s="186">
        <v>18300.8</v>
      </c>
      <c r="K56" s="1" t="b">
        <f t="shared" si="2"/>
        <v>0</v>
      </c>
      <c r="L56" s="1"/>
      <c r="M56" s="309"/>
      <c r="N56" s="310"/>
      <c r="O56" s="1"/>
      <c r="P56" s="318"/>
      <c r="Q56" s="309"/>
      <c r="R56" s="310"/>
      <c r="S56" s="1"/>
      <c r="T56" s="1"/>
      <c r="U56" s="1"/>
      <c r="V56" s="1"/>
      <c r="W56" s="1"/>
      <c r="X56" s="1"/>
      <c r="Y56" s="1"/>
      <c r="Z56" s="1"/>
    </row>
    <row r="57" spans="1:26" ht="35" hidden="1" customHeight="1" x14ac:dyDescent="0.3">
      <c r="A57" s="1"/>
      <c r="B57" s="454" t="s">
        <v>554</v>
      </c>
      <c r="C57" s="454" t="s">
        <v>1867</v>
      </c>
      <c r="D57" s="454" t="s">
        <v>1868</v>
      </c>
      <c r="E57" s="466" t="s">
        <v>1522</v>
      </c>
      <c r="F57" s="466" t="s">
        <v>409</v>
      </c>
      <c r="G57" s="495">
        <v>20</v>
      </c>
      <c r="H57" s="370">
        <f t="shared" si="1"/>
        <v>478576</v>
      </c>
      <c r="I57" s="370"/>
      <c r="J57" s="186">
        <v>23928.799999999999</v>
      </c>
      <c r="K57" s="1" t="b">
        <f t="shared" si="2"/>
        <v>0</v>
      </c>
      <c r="L57" s="1"/>
      <c r="M57" s="309"/>
      <c r="N57" s="310"/>
      <c r="O57" s="1"/>
      <c r="P57" s="318"/>
      <c r="Q57" s="309"/>
      <c r="R57" s="310"/>
      <c r="S57" s="1"/>
      <c r="T57" s="1"/>
      <c r="U57" s="1"/>
      <c r="V57" s="1"/>
      <c r="W57" s="1"/>
      <c r="X57" s="1"/>
      <c r="Y57" s="1"/>
      <c r="Z57" s="1"/>
    </row>
    <row r="58" spans="1:26" ht="35" hidden="1" customHeight="1" x14ac:dyDescent="0.3">
      <c r="A58" s="1"/>
      <c r="B58" s="454" t="s">
        <v>554</v>
      </c>
      <c r="C58" s="454" t="s">
        <v>1869</v>
      </c>
      <c r="D58" s="454" t="s">
        <v>1870</v>
      </c>
      <c r="E58" s="466" t="s">
        <v>1523</v>
      </c>
      <c r="F58" s="466" t="s">
        <v>187</v>
      </c>
      <c r="G58" s="495">
        <v>25</v>
      </c>
      <c r="H58" s="370">
        <f t="shared" si="1"/>
        <v>389195</v>
      </c>
      <c r="I58" s="444"/>
      <c r="J58" s="186">
        <v>15567.8</v>
      </c>
      <c r="K58" s="1" t="b">
        <f t="shared" si="2"/>
        <v>0</v>
      </c>
      <c r="L58" s="1"/>
      <c r="M58" s="309"/>
      <c r="N58" s="310"/>
      <c r="O58" s="1"/>
      <c r="P58" s="318"/>
      <c r="Q58" s="309"/>
      <c r="R58" s="310"/>
      <c r="S58" s="1"/>
      <c r="T58" s="1"/>
      <c r="U58" s="1"/>
      <c r="V58" s="1"/>
      <c r="W58" s="1"/>
      <c r="X58" s="1"/>
      <c r="Y58" s="1"/>
      <c r="Z58" s="1"/>
    </row>
    <row r="59" spans="1:26" ht="35" hidden="1" customHeight="1" x14ac:dyDescent="0.3">
      <c r="A59" s="1"/>
      <c r="B59" s="454" t="s">
        <v>554</v>
      </c>
      <c r="C59" s="454" t="s">
        <v>1871</v>
      </c>
      <c r="D59" s="454" t="s">
        <v>1872</v>
      </c>
      <c r="E59" s="466" t="s">
        <v>1523</v>
      </c>
      <c r="F59" s="466" t="s">
        <v>429</v>
      </c>
      <c r="G59" s="495">
        <v>25</v>
      </c>
      <c r="H59" s="370">
        <f t="shared" si="1"/>
        <v>360395</v>
      </c>
      <c r="I59" s="444"/>
      <c r="J59" s="186">
        <v>14415.8</v>
      </c>
      <c r="K59" s="1" t="b">
        <f t="shared" si="2"/>
        <v>0</v>
      </c>
      <c r="L59" s="1"/>
      <c r="M59" s="309"/>
      <c r="N59" s="310"/>
      <c r="O59" s="1"/>
      <c r="P59" s="318"/>
      <c r="Q59" s="309"/>
      <c r="R59" s="310"/>
      <c r="S59" s="1"/>
      <c r="T59" s="1"/>
      <c r="U59" s="1"/>
      <c r="V59" s="1"/>
      <c r="W59" s="1"/>
      <c r="X59" s="1"/>
      <c r="Y59" s="1"/>
      <c r="Z59" s="1"/>
    </row>
    <row r="60" spans="1:26" ht="35" hidden="1" customHeight="1" x14ac:dyDescent="0.3">
      <c r="A60" s="1"/>
      <c r="B60" s="454" t="s">
        <v>554</v>
      </c>
      <c r="C60" s="454" t="s">
        <v>1873</v>
      </c>
      <c r="D60" s="454" t="s">
        <v>1874</v>
      </c>
      <c r="E60" s="466" t="s">
        <v>1524</v>
      </c>
      <c r="F60" s="466" t="s">
        <v>25</v>
      </c>
      <c r="G60" s="495">
        <v>20</v>
      </c>
      <c r="H60" s="370">
        <f t="shared" si="1"/>
        <v>426976</v>
      </c>
      <c r="I60" s="444"/>
      <c r="J60" s="186">
        <v>21348.799999999999</v>
      </c>
      <c r="K60" s="1" t="b">
        <f t="shared" si="2"/>
        <v>0</v>
      </c>
      <c r="L60" s="1"/>
      <c r="M60" s="309"/>
      <c r="N60" s="310"/>
      <c r="O60" s="1"/>
      <c r="P60" s="318"/>
      <c r="Q60" s="309"/>
      <c r="R60" s="310"/>
      <c r="S60" s="1"/>
      <c r="T60" s="1"/>
      <c r="U60" s="1"/>
      <c r="V60" s="1"/>
      <c r="W60" s="1"/>
      <c r="X60" s="1"/>
      <c r="Y60" s="1"/>
      <c r="Z60" s="1"/>
    </row>
    <row r="61" spans="1:26" ht="35" hidden="1" customHeight="1" x14ac:dyDescent="0.3">
      <c r="A61" s="1"/>
      <c r="B61" s="454" t="s">
        <v>554</v>
      </c>
      <c r="C61" s="454" t="s">
        <v>1875</v>
      </c>
      <c r="D61" s="454" t="s">
        <v>1876</v>
      </c>
      <c r="E61" s="466" t="s">
        <v>1525</v>
      </c>
      <c r="F61" s="466" t="s">
        <v>187</v>
      </c>
      <c r="G61" s="495">
        <v>25</v>
      </c>
      <c r="H61" s="370">
        <f t="shared" si="1"/>
        <v>389195</v>
      </c>
      <c r="I61" s="444"/>
      <c r="J61" s="186">
        <v>15567.8</v>
      </c>
      <c r="K61" s="1" t="b">
        <f t="shared" si="2"/>
        <v>0</v>
      </c>
      <c r="L61" s="1"/>
      <c r="M61" s="309"/>
      <c r="N61" s="310"/>
      <c r="O61" s="1"/>
      <c r="P61" s="318"/>
      <c r="Q61" s="309"/>
      <c r="R61" s="310"/>
      <c r="S61" s="1"/>
      <c r="T61" s="1"/>
      <c r="U61" s="1"/>
      <c r="V61" s="1"/>
      <c r="W61" s="1"/>
      <c r="X61" s="1"/>
      <c r="Y61" s="1"/>
      <c r="Z61" s="1"/>
    </row>
    <row r="62" spans="1:26" ht="35" hidden="1" customHeight="1" x14ac:dyDescent="0.3">
      <c r="A62" s="1"/>
      <c r="B62" s="454" t="s">
        <v>554</v>
      </c>
      <c r="C62" s="454" t="s">
        <v>1877</v>
      </c>
      <c r="D62" s="454" t="s">
        <v>1878</v>
      </c>
      <c r="E62" s="490" t="s">
        <v>1526</v>
      </c>
      <c r="F62" s="490" t="s">
        <v>144</v>
      </c>
      <c r="G62" s="495">
        <v>20</v>
      </c>
      <c r="H62" s="370">
        <f t="shared" si="1"/>
        <v>323156</v>
      </c>
      <c r="I62" s="370"/>
      <c r="J62" s="186">
        <v>16157.8</v>
      </c>
      <c r="K62" s="1" t="b">
        <f t="shared" si="2"/>
        <v>0</v>
      </c>
      <c r="L62" s="1"/>
      <c r="M62" s="309"/>
      <c r="N62" s="310"/>
      <c r="O62" s="1"/>
      <c r="P62" s="318"/>
      <c r="Q62" s="309"/>
      <c r="R62" s="310"/>
      <c r="S62" s="1"/>
      <c r="T62" s="1"/>
      <c r="U62" s="1"/>
      <c r="V62" s="1"/>
      <c r="W62" s="1"/>
      <c r="X62" s="1"/>
      <c r="Y62" s="1"/>
      <c r="Z62" s="1"/>
    </row>
    <row r="63" spans="1:26" ht="35" hidden="1" customHeight="1" x14ac:dyDescent="0.3">
      <c r="A63" s="1"/>
      <c r="B63" s="454" t="s">
        <v>554</v>
      </c>
      <c r="C63" s="454" t="s">
        <v>1879</v>
      </c>
      <c r="D63" s="454" t="s">
        <v>1880</v>
      </c>
      <c r="E63" s="490" t="s">
        <v>1526</v>
      </c>
      <c r="F63" s="490" t="s">
        <v>1511</v>
      </c>
      <c r="G63" s="495">
        <v>25</v>
      </c>
      <c r="H63" s="370">
        <f t="shared" si="1"/>
        <v>310895</v>
      </c>
      <c r="I63" s="370"/>
      <c r="J63" s="186">
        <v>12435.8</v>
      </c>
      <c r="K63" s="1" t="b">
        <f t="shared" si="2"/>
        <v>0</v>
      </c>
      <c r="L63" s="1"/>
      <c r="M63" s="309"/>
      <c r="N63" s="310"/>
      <c r="O63" s="1"/>
      <c r="P63" s="318"/>
      <c r="Q63" s="309"/>
      <c r="R63" s="310"/>
      <c r="S63" s="1"/>
      <c r="T63" s="1"/>
      <c r="U63" s="1"/>
      <c r="V63" s="1"/>
      <c r="W63" s="1"/>
      <c r="X63" s="1"/>
      <c r="Y63" s="1"/>
      <c r="Z63" s="1"/>
    </row>
    <row r="64" spans="1:26" ht="35" hidden="1" customHeight="1" x14ac:dyDescent="0.3">
      <c r="A64" s="1"/>
      <c r="B64" s="454" t="s">
        <v>554</v>
      </c>
      <c r="C64" s="454" t="s">
        <v>1881</v>
      </c>
      <c r="D64" s="454" t="s">
        <v>1882</v>
      </c>
      <c r="E64" s="466" t="s">
        <v>1527</v>
      </c>
      <c r="F64" s="466" t="s">
        <v>955</v>
      </c>
      <c r="G64" s="495">
        <v>20</v>
      </c>
      <c r="H64" s="370">
        <f t="shared" si="1"/>
        <v>366016</v>
      </c>
      <c r="I64" s="370"/>
      <c r="J64" s="186">
        <v>18300.8</v>
      </c>
      <c r="K64" s="1" t="b">
        <f t="shared" si="2"/>
        <v>0</v>
      </c>
      <c r="L64" s="1"/>
      <c r="M64" s="309"/>
      <c r="N64" s="310"/>
      <c r="O64" s="1"/>
      <c r="P64" s="318"/>
      <c r="Q64" s="309"/>
      <c r="R64" s="310"/>
      <c r="S64" s="1"/>
      <c r="T64" s="1"/>
      <c r="U64" s="1"/>
      <c r="V64" s="1"/>
      <c r="W64" s="1"/>
      <c r="X64" s="1"/>
      <c r="Y64" s="1"/>
      <c r="Z64" s="1"/>
    </row>
    <row r="65" spans="1:26" ht="35" hidden="1" customHeight="1" x14ac:dyDescent="0.3">
      <c r="A65" s="1"/>
      <c r="B65" s="454" t="s">
        <v>554</v>
      </c>
      <c r="C65" s="454" t="s">
        <v>1883</v>
      </c>
      <c r="D65" s="454" t="s">
        <v>1884</v>
      </c>
      <c r="E65" s="466" t="s">
        <v>1527</v>
      </c>
      <c r="F65" s="466" t="s">
        <v>409</v>
      </c>
      <c r="G65" s="495">
        <v>20</v>
      </c>
      <c r="H65" s="370">
        <f t="shared" si="1"/>
        <v>478576</v>
      </c>
      <c r="I65" s="370"/>
      <c r="J65" s="186">
        <v>23928.799999999999</v>
      </c>
      <c r="K65" s="1" t="b">
        <f t="shared" si="2"/>
        <v>0</v>
      </c>
      <c r="L65" s="1"/>
      <c r="M65" s="309"/>
      <c r="N65" s="310"/>
      <c r="O65" s="1"/>
      <c r="P65" s="318"/>
      <c r="Q65" s="309"/>
      <c r="R65" s="310"/>
      <c r="S65" s="1"/>
      <c r="T65" s="1"/>
      <c r="U65" s="1"/>
      <c r="V65" s="1"/>
      <c r="W65" s="1"/>
      <c r="X65" s="1"/>
      <c r="Y65" s="1"/>
      <c r="Z65" s="1"/>
    </row>
    <row r="66" spans="1:26" ht="35" customHeight="1" x14ac:dyDescent="0.3">
      <c r="A66" s="1"/>
      <c r="B66" s="454" t="s">
        <v>554</v>
      </c>
      <c r="C66" s="454" t="s">
        <v>1885</v>
      </c>
      <c r="D66" s="454" t="s">
        <v>1886</v>
      </c>
      <c r="E66" s="466" t="s">
        <v>1528</v>
      </c>
      <c r="F66" s="466" t="s">
        <v>1493</v>
      </c>
      <c r="G66" s="494">
        <v>25</v>
      </c>
      <c r="H66" s="370">
        <f t="shared" si="1"/>
        <v>390520</v>
      </c>
      <c r="I66" s="444"/>
      <c r="J66" s="186">
        <v>15620.8</v>
      </c>
      <c r="K66" s="1" t="b">
        <f t="shared" si="2"/>
        <v>0</v>
      </c>
      <c r="L66" s="1"/>
      <c r="M66" s="309"/>
      <c r="N66" s="310"/>
      <c r="O66" s="1"/>
      <c r="P66" s="318"/>
      <c r="Q66" s="309"/>
      <c r="R66" s="310"/>
      <c r="S66" s="1"/>
      <c r="T66" s="1"/>
      <c r="U66" s="1"/>
      <c r="V66" s="1"/>
      <c r="W66" s="1"/>
      <c r="X66" s="1"/>
      <c r="Y66" s="1"/>
      <c r="Z66" s="1"/>
    </row>
    <row r="67" spans="1:26" ht="35" customHeight="1" x14ac:dyDescent="0.3">
      <c r="A67" s="1"/>
      <c r="B67" s="454" t="s">
        <v>554</v>
      </c>
      <c r="C67" s="454" t="s">
        <v>1887</v>
      </c>
      <c r="D67" s="454" t="s">
        <v>1888</v>
      </c>
      <c r="E67" s="466" t="s">
        <v>1528</v>
      </c>
      <c r="F67" s="466" t="s">
        <v>484</v>
      </c>
      <c r="G67" s="497">
        <v>25</v>
      </c>
      <c r="H67" s="370">
        <f t="shared" si="1"/>
        <v>339520</v>
      </c>
      <c r="I67" s="444"/>
      <c r="J67" s="186">
        <v>13580.8</v>
      </c>
      <c r="K67" s="1" t="b">
        <f t="shared" si="2"/>
        <v>0</v>
      </c>
      <c r="L67" s="1"/>
      <c r="M67" s="309"/>
      <c r="N67" s="310"/>
      <c r="O67" s="1"/>
      <c r="P67" s="318"/>
      <c r="Q67" s="309"/>
      <c r="R67" s="310"/>
      <c r="S67" s="1"/>
      <c r="T67" s="1"/>
      <c r="U67" s="1"/>
      <c r="V67" s="1"/>
      <c r="W67" s="1"/>
      <c r="X67" s="1"/>
      <c r="Y67" s="1"/>
      <c r="Z67" s="1"/>
    </row>
    <row r="68" spans="1:26" ht="35" hidden="1" customHeight="1" x14ac:dyDescent="0.3">
      <c r="A68" s="1"/>
      <c r="B68" s="454" t="s">
        <v>554</v>
      </c>
      <c r="C68" s="454" t="s">
        <v>1889</v>
      </c>
      <c r="D68" s="454" t="s">
        <v>1890</v>
      </c>
      <c r="E68" s="490" t="s">
        <v>1529</v>
      </c>
      <c r="F68" s="490" t="s">
        <v>144</v>
      </c>
      <c r="G68" s="495">
        <v>20</v>
      </c>
      <c r="H68" s="370">
        <f t="shared" si="1"/>
        <v>323156</v>
      </c>
      <c r="I68" s="370"/>
      <c r="J68" s="186">
        <v>16157.8</v>
      </c>
      <c r="K68" s="1" t="b">
        <f t="shared" si="2"/>
        <v>0</v>
      </c>
      <c r="L68" s="1"/>
      <c r="M68" s="309"/>
      <c r="N68" s="310"/>
      <c r="O68" s="1"/>
      <c r="P68" s="318"/>
      <c r="Q68" s="309"/>
      <c r="R68" s="310"/>
      <c r="S68" s="1"/>
      <c r="T68" s="1"/>
      <c r="U68" s="1"/>
      <c r="V68" s="1"/>
      <c r="W68" s="1"/>
      <c r="X68" s="1"/>
      <c r="Y68" s="1"/>
      <c r="Z68" s="1"/>
    </row>
    <row r="69" spans="1:26" ht="35" hidden="1" customHeight="1" x14ac:dyDescent="0.3">
      <c r="A69" s="1"/>
      <c r="B69" s="454" t="s">
        <v>554</v>
      </c>
      <c r="C69" s="454" t="s">
        <v>1891</v>
      </c>
      <c r="D69" s="454" t="s">
        <v>1892</v>
      </c>
      <c r="E69" s="490" t="s">
        <v>1529</v>
      </c>
      <c r="F69" s="490" t="s">
        <v>45</v>
      </c>
      <c r="G69" s="495">
        <v>20</v>
      </c>
      <c r="H69" s="370">
        <f t="shared" si="1"/>
        <v>487916</v>
      </c>
      <c r="I69" s="370"/>
      <c r="J69" s="186">
        <v>24395.8</v>
      </c>
      <c r="K69" s="1" t="b">
        <f t="shared" si="2"/>
        <v>0</v>
      </c>
      <c r="L69" s="1"/>
      <c r="M69" s="309"/>
      <c r="N69" s="310"/>
      <c r="O69" s="1"/>
      <c r="P69" s="318"/>
      <c r="Q69" s="309"/>
      <c r="R69" s="310"/>
      <c r="S69" s="1"/>
      <c r="T69" s="1"/>
      <c r="U69" s="1"/>
      <c r="V69" s="1"/>
      <c r="W69" s="1"/>
      <c r="X69" s="1"/>
      <c r="Y69" s="1"/>
      <c r="Z69" s="1"/>
    </row>
    <row r="70" spans="1:26" ht="35" hidden="1" customHeight="1" x14ac:dyDescent="0.3">
      <c r="A70" s="1"/>
      <c r="B70" s="454" t="s">
        <v>554</v>
      </c>
      <c r="C70" s="454" t="s">
        <v>1893</v>
      </c>
      <c r="D70" s="454" t="s">
        <v>1894</v>
      </c>
      <c r="E70" s="466" t="s">
        <v>1529</v>
      </c>
      <c r="F70" s="466" t="s">
        <v>409</v>
      </c>
      <c r="G70" s="495">
        <v>25</v>
      </c>
      <c r="H70" s="370">
        <f t="shared" si="1"/>
        <v>598220</v>
      </c>
      <c r="I70" s="370"/>
      <c r="J70" s="186">
        <v>23928.799999999999</v>
      </c>
      <c r="K70" s="1" t="b">
        <f t="shared" si="2"/>
        <v>0</v>
      </c>
      <c r="L70" s="1"/>
      <c r="M70" s="309"/>
      <c r="N70" s="310"/>
      <c r="O70" s="1"/>
      <c r="P70" s="318"/>
      <c r="Q70" s="309"/>
      <c r="R70" s="310"/>
      <c r="S70" s="1"/>
      <c r="T70" s="1"/>
      <c r="U70" s="1"/>
      <c r="V70" s="1"/>
      <c r="W70" s="1"/>
      <c r="X70" s="1"/>
      <c r="Y70" s="1"/>
      <c r="Z70" s="1"/>
    </row>
    <row r="71" spans="1:26" ht="35" hidden="1" customHeight="1" x14ac:dyDescent="0.3">
      <c r="A71" s="1"/>
      <c r="B71" s="454" t="s">
        <v>554</v>
      </c>
      <c r="C71" s="454" t="s">
        <v>1895</v>
      </c>
      <c r="D71" s="454" t="s">
        <v>1896</v>
      </c>
      <c r="E71" s="466" t="s">
        <v>1530</v>
      </c>
      <c r="F71" s="466" t="s">
        <v>31</v>
      </c>
      <c r="G71" s="497">
        <v>25</v>
      </c>
      <c r="H71" s="370">
        <f t="shared" si="1"/>
        <v>406020</v>
      </c>
      <c r="I71" s="444"/>
      <c r="J71" s="186">
        <v>16240.8</v>
      </c>
      <c r="K71" s="1" t="b">
        <f t="shared" si="2"/>
        <v>0</v>
      </c>
      <c r="L71" s="1"/>
      <c r="M71" s="309"/>
      <c r="N71" s="310"/>
      <c r="O71" s="1"/>
      <c r="P71" s="318"/>
      <c r="Q71" s="309"/>
      <c r="R71" s="310"/>
      <c r="S71" s="1"/>
      <c r="T71" s="1"/>
      <c r="U71" s="1"/>
      <c r="V71" s="1"/>
      <c r="W71" s="1"/>
      <c r="X71" s="1"/>
      <c r="Y71" s="1"/>
      <c r="Z71" s="1"/>
    </row>
    <row r="72" spans="1:26" ht="35" hidden="1" customHeight="1" x14ac:dyDescent="0.3">
      <c r="A72" s="1"/>
      <c r="B72" s="454" t="s">
        <v>554</v>
      </c>
      <c r="C72" s="454" t="s">
        <v>1897</v>
      </c>
      <c r="D72" s="454" t="s">
        <v>1898</v>
      </c>
      <c r="E72" s="466" t="s">
        <v>1530</v>
      </c>
      <c r="F72" s="490" t="s">
        <v>318</v>
      </c>
      <c r="G72" s="494">
        <v>25</v>
      </c>
      <c r="H72" s="370">
        <f t="shared" si="1"/>
        <v>462645</v>
      </c>
      <c r="I72" s="370"/>
      <c r="J72" s="186">
        <v>18505.8</v>
      </c>
      <c r="K72" s="1" t="b">
        <f t="shared" si="2"/>
        <v>0</v>
      </c>
      <c r="L72" s="1"/>
      <c r="M72" s="309"/>
      <c r="N72" s="310"/>
      <c r="O72" s="1"/>
      <c r="P72" s="318"/>
      <c r="Q72" s="309"/>
      <c r="R72" s="310"/>
      <c r="S72" s="1"/>
      <c r="T72" s="1"/>
      <c r="U72" s="1"/>
      <c r="V72" s="1"/>
      <c r="W72" s="1"/>
      <c r="X72" s="1"/>
      <c r="Y72" s="1"/>
      <c r="Z72" s="1"/>
    </row>
    <row r="73" spans="1:26" ht="35" hidden="1" customHeight="1" x14ac:dyDescent="0.3">
      <c r="A73" s="1"/>
      <c r="B73" s="454" t="s">
        <v>554</v>
      </c>
      <c r="C73" s="454" t="s">
        <v>1899</v>
      </c>
      <c r="D73" s="454" t="s">
        <v>1900</v>
      </c>
      <c r="E73" s="466" t="s">
        <v>1530</v>
      </c>
      <c r="F73" s="490" t="s">
        <v>26</v>
      </c>
      <c r="G73" s="495">
        <v>25</v>
      </c>
      <c r="H73" s="370">
        <f t="shared" si="1"/>
        <v>242519.99999999997</v>
      </c>
      <c r="I73" s="370"/>
      <c r="J73" s="186">
        <v>9700.7999999999993</v>
      </c>
      <c r="K73" s="1" t="b">
        <f t="shared" si="2"/>
        <v>0</v>
      </c>
      <c r="L73" s="1"/>
      <c r="M73" s="309"/>
      <c r="N73" s="310"/>
      <c r="O73" s="1"/>
      <c r="P73" s="318"/>
      <c r="Q73" s="309"/>
      <c r="R73" s="310"/>
      <c r="S73" s="1"/>
      <c r="T73" s="1"/>
      <c r="U73" s="1"/>
      <c r="V73" s="1"/>
      <c r="W73" s="1"/>
      <c r="X73" s="1"/>
      <c r="Y73" s="1"/>
      <c r="Z73" s="1"/>
    </row>
    <row r="74" spans="1:26" ht="35" hidden="1" customHeight="1" x14ac:dyDescent="0.3">
      <c r="A74" s="1"/>
      <c r="B74" s="454" t="s">
        <v>554</v>
      </c>
      <c r="C74" s="454" t="s">
        <v>1901</v>
      </c>
      <c r="D74" s="454" t="s">
        <v>1902</v>
      </c>
      <c r="E74" s="466" t="s">
        <v>1530</v>
      </c>
      <c r="F74" s="490" t="s">
        <v>37</v>
      </c>
      <c r="G74" s="497">
        <v>25</v>
      </c>
      <c r="H74" s="370">
        <f t="shared" si="1"/>
        <v>314020</v>
      </c>
      <c r="I74" s="444"/>
      <c r="J74" s="186">
        <v>12560.8</v>
      </c>
      <c r="K74" s="1" t="b">
        <f t="shared" si="2"/>
        <v>0</v>
      </c>
      <c r="L74" s="1"/>
      <c r="M74" s="309"/>
      <c r="N74" s="310"/>
      <c r="O74" s="1"/>
      <c r="P74" s="318"/>
      <c r="Q74" s="309"/>
      <c r="R74" s="310"/>
      <c r="S74" s="1"/>
      <c r="T74" s="1"/>
      <c r="U74" s="1"/>
      <c r="V74" s="1"/>
      <c r="W74" s="1"/>
      <c r="X74" s="1"/>
      <c r="Y74" s="1"/>
      <c r="Z74" s="1"/>
    </row>
    <row r="75" spans="1:26" ht="35" hidden="1" customHeight="1" x14ac:dyDescent="0.3">
      <c r="A75" s="1"/>
      <c r="B75" s="454" t="s">
        <v>554</v>
      </c>
      <c r="C75" s="454" t="s">
        <v>1903</v>
      </c>
      <c r="D75" s="454" t="s">
        <v>1904</v>
      </c>
      <c r="E75" s="490" t="s">
        <v>1531</v>
      </c>
      <c r="F75" s="490" t="s">
        <v>26</v>
      </c>
      <c r="G75" s="495">
        <v>25</v>
      </c>
      <c r="H75" s="370">
        <f t="shared" si="1"/>
        <v>242519.99999999997</v>
      </c>
      <c r="I75" s="370"/>
      <c r="J75" s="186">
        <v>9700.7999999999993</v>
      </c>
      <c r="K75" s="1" t="b">
        <f t="shared" si="2"/>
        <v>0</v>
      </c>
      <c r="L75" s="1"/>
      <c r="M75" s="309"/>
      <c r="N75" s="310"/>
      <c r="O75" s="1"/>
      <c r="P75" s="318"/>
      <c r="Q75" s="309"/>
      <c r="R75" s="310"/>
      <c r="S75" s="1"/>
      <c r="T75" s="1"/>
      <c r="U75" s="1"/>
      <c r="V75" s="1"/>
      <c r="W75" s="1"/>
      <c r="X75" s="1"/>
      <c r="Y75" s="1"/>
      <c r="Z75" s="1"/>
    </row>
    <row r="76" spans="1:26" ht="35" hidden="1" customHeight="1" x14ac:dyDescent="0.3">
      <c r="A76" s="1"/>
      <c r="B76" s="454" t="s">
        <v>554</v>
      </c>
      <c r="C76" s="454" t="s">
        <v>1905</v>
      </c>
      <c r="D76" s="454" t="s">
        <v>1906</v>
      </c>
      <c r="E76" s="490" t="s">
        <v>1531</v>
      </c>
      <c r="F76" s="490" t="s">
        <v>26</v>
      </c>
      <c r="G76" s="495">
        <v>25</v>
      </c>
      <c r="H76" s="370">
        <f t="shared" ref="H76:H82" si="3">J76*G76</f>
        <v>242519.99999999997</v>
      </c>
      <c r="I76" s="370"/>
      <c r="J76" s="186">
        <v>9700.7999999999993</v>
      </c>
      <c r="K76" s="1" t="b">
        <f t="shared" si="2"/>
        <v>0</v>
      </c>
      <c r="L76" s="1"/>
      <c r="M76" s="309"/>
      <c r="N76" s="310"/>
      <c r="O76" s="1"/>
      <c r="P76" s="318"/>
      <c r="Q76" s="309"/>
      <c r="R76" s="310"/>
      <c r="S76" s="1"/>
      <c r="T76" s="1"/>
      <c r="U76" s="1"/>
      <c r="V76" s="1"/>
      <c r="W76" s="1"/>
      <c r="X76" s="1"/>
      <c r="Y76" s="1"/>
      <c r="Z76" s="1"/>
    </row>
    <row r="77" spans="1:26" ht="35" hidden="1" customHeight="1" x14ac:dyDescent="0.3">
      <c r="A77" s="1"/>
      <c r="B77" s="454" t="s">
        <v>554</v>
      </c>
      <c r="C77" s="454" t="s">
        <v>1907</v>
      </c>
      <c r="D77" s="454" t="s">
        <v>1908</v>
      </c>
      <c r="E77" s="490" t="s">
        <v>1532</v>
      </c>
      <c r="F77" s="490" t="s">
        <v>318</v>
      </c>
      <c r="G77" s="494">
        <v>20</v>
      </c>
      <c r="H77" s="370">
        <f t="shared" si="3"/>
        <v>370116</v>
      </c>
      <c r="I77" s="370"/>
      <c r="J77" s="186">
        <v>18505.8</v>
      </c>
      <c r="K77" s="1" t="b">
        <f t="shared" si="2"/>
        <v>0</v>
      </c>
      <c r="L77" s="1"/>
      <c r="M77" s="309"/>
      <c r="N77" s="310"/>
      <c r="O77" s="1"/>
      <c r="P77" s="318"/>
      <c r="Q77" s="309"/>
      <c r="R77" s="310"/>
      <c r="S77" s="1"/>
      <c r="T77" s="1"/>
      <c r="U77" s="1"/>
      <c r="V77" s="1"/>
      <c r="W77" s="1"/>
      <c r="X77" s="1"/>
      <c r="Y77" s="1"/>
      <c r="Z77" s="1"/>
    </row>
    <row r="78" spans="1:26" ht="35" hidden="1" customHeight="1" x14ac:dyDescent="0.3">
      <c r="A78" s="1"/>
      <c r="B78" s="454" t="s">
        <v>554</v>
      </c>
      <c r="C78" s="454" t="s">
        <v>1909</v>
      </c>
      <c r="D78" s="454" t="s">
        <v>1910</v>
      </c>
      <c r="E78" s="490" t="s">
        <v>1532</v>
      </c>
      <c r="F78" s="490" t="s">
        <v>26</v>
      </c>
      <c r="G78" s="495">
        <v>25</v>
      </c>
      <c r="H78" s="370">
        <f t="shared" si="3"/>
        <v>242519.99999999997</v>
      </c>
      <c r="I78" s="370"/>
      <c r="J78" s="186">
        <v>9700.7999999999993</v>
      </c>
      <c r="K78" s="1" t="b">
        <f t="shared" si="2"/>
        <v>0</v>
      </c>
      <c r="L78" s="1"/>
      <c r="M78" s="309"/>
      <c r="N78" s="310"/>
      <c r="O78" s="1"/>
      <c r="P78" s="318"/>
      <c r="Q78" s="309"/>
      <c r="R78" s="310"/>
      <c r="S78" s="1"/>
      <c r="T78" s="1"/>
      <c r="U78" s="1"/>
      <c r="V78" s="1"/>
      <c r="W78" s="1"/>
      <c r="X78" s="1"/>
      <c r="Y78" s="1"/>
      <c r="Z78" s="1"/>
    </row>
    <row r="79" spans="1:26" ht="35" hidden="1" customHeight="1" x14ac:dyDescent="0.3">
      <c r="A79" s="1"/>
      <c r="B79" s="454" t="s">
        <v>554</v>
      </c>
      <c r="C79" s="454" t="s">
        <v>1911</v>
      </c>
      <c r="D79" s="454" t="s">
        <v>1912</v>
      </c>
      <c r="E79" s="492" t="s">
        <v>1533</v>
      </c>
      <c r="F79" s="466" t="s">
        <v>1511</v>
      </c>
      <c r="G79" s="495">
        <v>25</v>
      </c>
      <c r="H79" s="370">
        <f t="shared" si="3"/>
        <v>310895</v>
      </c>
      <c r="I79" s="444"/>
      <c r="J79" s="186">
        <v>12435.8</v>
      </c>
      <c r="K79" s="1" t="b">
        <f t="shared" si="2"/>
        <v>0</v>
      </c>
      <c r="L79" s="1"/>
      <c r="M79" s="309"/>
      <c r="N79" s="310"/>
      <c r="O79" s="1"/>
      <c r="P79" s="318"/>
      <c r="Q79" s="309"/>
      <c r="R79" s="310"/>
      <c r="S79" s="1"/>
      <c r="T79" s="1"/>
      <c r="U79" s="1"/>
      <c r="V79" s="1"/>
      <c r="W79" s="1"/>
      <c r="X79" s="1"/>
      <c r="Y79" s="1"/>
      <c r="Z79" s="1"/>
    </row>
    <row r="80" spans="1:26" ht="35" hidden="1" customHeight="1" x14ac:dyDescent="0.3">
      <c r="A80" s="1"/>
      <c r="B80" s="454" t="s">
        <v>554</v>
      </c>
      <c r="C80" s="454" t="s">
        <v>1913</v>
      </c>
      <c r="D80" s="454" t="s">
        <v>1914</v>
      </c>
      <c r="E80" s="493" t="s">
        <v>1534</v>
      </c>
      <c r="F80" s="466" t="s">
        <v>416</v>
      </c>
      <c r="G80" s="497">
        <v>25</v>
      </c>
      <c r="H80" s="370">
        <f t="shared" si="3"/>
        <v>249519.99999999997</v>
      </c>
      <c r="I80" s="444"/>
      <c r="J80" s="186">
        <v>9980.7999999999993</v>
      </c>
      <c r="K80" s="1"/>
      <c r="L80" s="1"/>
      <c r="M80" s="309"/>
      <c r="N80" s="310"/>
      <c r="O80" s="1"/>
      <c r="P80" s="318"/>
      <c r="Q80" s="309"/>
      <c r="R80" s="310"/>
      <c r="S80" s="1"/>
      <c r="T80" s="1"/>
      <c r="U80" s="1"/>
      <c r="V80" s="1"/>
      <c r="W80" s="1"/>
      <c r="X80" s="1"/>
      <c r="Y80" s="1"/>
      <c r="Z80" s="1"/>
    </row>
    <row r="81" spans="1:26" ht="35" hidden="1" customHeight="1" x14ac:dyDescent="0.3">
      <c r="A81" s="1"/>
      <c r="B81" s="454" t="s">
        <v>554</v>
      </c>
      <c r="C81" s="454" t="s">
        <v>1915</v>
      </c>
      <c r="D81" s="454" t="s">
        <v>1916</v>
      </c>
      <c r="E81" s="492" t="s">
        <v>1535</v>
      </c>
      <c r="F81" s="466" t="s">
        <v>450</v>
      </c>
      <c r="G81" s="497">
        <v>15</v>
      </c>
      <c r="H81" s="370">
        <f t="shared" si="3"/>
        <v>493137.00000000006</v>
      </c>
      <c r="I81" s="444"/>
      <c r="J81" s="186">
        <v>32875.800000000003</v>
      </c>
      <c r="K81" s="1"/>
      <c r="L81" s="1"/>
      <c r="M81" s="309"/>
      <c r="N81" s="310"/>
      <c r="O81" s="1"/>
      <c r="P81" s="318"/>
      <c r="Q81" s="309"/>
      <c r="R81" s="310"/>
      <c r="S81" s="1"/>
      <c r="T81" s="1"/>
      <c r="U81" s="1"/>
      <c r="V81" s="1"/>
      <c r="W81" s="1"/>
      <c r="X81" s="1"/>
      <c r="Y81" s="1"/>
      <c r="Z81" s="1"/>
    </row>
    <row r="82" spans="1:26" ht="35" hidden="1" customHeight="1" x14ac:dyDescent="0.3">
      <c r="A82" s="1"/>
      <c r="B82" s="454" t="s">
        <v>554</v>
      </c>
      <c r="C82" s="454" t="s">
        <v>1917</v>
      </c>
      <c r="D82" s="454" t="s">
        <v>1918</v>
      </c>
      <c r="E82" s="466" t="s">
        <v>1535</v>
      </c>
      <c r="F82" s="466" t="s">
        <v>488</v>
      </c>
      <c r="G82" s="496">
        <v>20</v>
      </c>
      <c r="H82" s="370">
        <f t="shared" si="3"/>
        <v>218316</v>
      </c>
      <c r="I82" s="444"/>
      <c r="J82" s="186">
        <v>10915.8</v>
      </c>
      <c r="K82" s="1"/>
      <c r="L82" s="1"/>
      <c r="M82" s="309"/>
      <c r="N82" s="310"/>
      <c r="O82" s="1"/>
      <c r="P82" s="318"/>
      <c r="Q82" s="309"/>
      <c r="R82" s="310"/>
      <c r="S82" s="1"/>
      <c r="T82" s="1"/>
      <c r="U82" s="1"/>
      <c r="V82" s="1"/>
      <c r="W82" s="1"/>
      <c r="X82" s="1"/>
      <c r="Y82" s="1"/>
      <c r="Z82" s="1"/>
    </row>
    <row r="83" spans="1:26" ht="22.5" hidden="1" customHeight="1" x14ac:dyDescent="0.35">
      <c r="A83" s="1"/>
      <c r="B83" s="202" t="s">
        <v>12</v>
      </c>
      <c r="C83" s="202"/>
      <c r="D83" s="202"/>
      <c r="E83" s="202"/>
      <c r="F83" s="202"/>
      <c r="G83" s="203">
        <f>SUM(G11:G82)</f>
        <v>1635</v>
      </c>
      <c r="H83" s="338">
        <f>SUM(H11:H82)</f>
        <v>24841603</v>
      </c>
      <c r="I83" s="202"/>
      <c r="J83" s="1"/>
      <c r="K83" s="1"/>
      <c r="L83" s="1"/>
      <c r="M83" s="1"/>
      <c r="N83" s="1"/>
      <c r="O83" s="1"/>
      <c r="P83" s="1"/>
      <c r="Q83" s="1"/>
      <c r="R83" s="1"/>
      <c r="S83" s="1"/>
      <c r="T83" s="1"/>
      <c r="U83" s="1"/>
      <c r="V83" s="1"/>
      <c r="W83" s="1"/>
      <c r="X83" s="1"/>
      <c r="Y83" s="1"/>
      <c r="Z83" s="1"/>
    </row>
    <row r="84" spans="1:26" ht="21.5" hidden="1" customHeight="1" x14ac:dyDescent="0.35">
      <c r="A84" s="1"/>
      <c r="B84" s="288"/>
      <c r="C84" s="288"/>
      <c r="D84" s="288"/>
      <c r="E84" s="288"/>
      <c r="F84" s="288"/>
      <c r="G84" s="289"/>
      <c r="H84" s="290"/>
      <c r="I84" s="288"/>
      <c r="J84" s="1"/>
      <c r="K84" s="1"/>
      <c r="L84" s="1"/>
      <c r="M84" s="1"/>
      <c r="N84" s="1"/>
      <c r="O84" s="1"/>
      <c r="P84" s="1"/>
      <c r="Q84" s="1"/>
      <c r="R84" s="1"/>
      <c r="S84" s="1"/>
      <c r="T84" s="1"/>
      <c r="U84" s="1"/>
      <c r="V84" s="1"/>
      <c r="W84" s="1"/>
      <c r="X84" s="1"/>
      <c r="Y84" s="1"/>
      <c r="Z84" s="1"/>
    </row>
    <row r="85" spans="1:26" ht="14.25" hidden="1" customHeight="1" x14ac:dyDescent="0.35">
      <c r="A85" s="1"/>
      <c r="B85" s="480" t="s">
        <v>704</v>
      </c>
      <c r="C85" s="187"/>
      <c r="D85" s="187"/>
      <c r="E85" s="480" t="s">
        <v>705</v>
      </c>
      <c r="F85" s="187"/>
      <c r="G85" s="187" t="s">
        <v>14</v>
      </c>
      <c r="H85" s="187"/>
      <c r="I85" s="187"/>
      <c r="J85" s="1"/>
      <c r="K85" s="1"/>
      <c r="L85" s="1"/>
      <c r="M85" s="1"/>
      <c r="N85" s="1"/>
      <c r="O85" s="1"/>
      <c r="P85" s="1"/>
      <c r="Q85" s="1"/>
      <c r="R85" s="1"/>
      <c r="S85" s="1"/>
      <c r="T85" s="1"/>
      <c r="U85" s="1"/>
      <c r="V85" s="1"/>
      <c r="W85" s="1"/>
      <c r="X85" s="1"/>
      <c r="Y85" s="1"/>
      <c r="Z85" s="1"/>
    </row>
    <row r="86" spans="1:26" ht="18" customHeight="1" x14ac:dyDescent="0.35">
      <c r="A86" s="1"/>
      <c r="B86" s="187"/>
      <c r="C86" s="187"/>
      <c r="D86" s="187"/>
      <c r="E86" s="187"/>
      <c r="F86" s="187"/>
      <c r="G86" s="187"/>
      <c r="H86" s="187"/>
      <c r="I86" s="187"/>
      <c r="J86" s="1"/>
      <c r="K86" s="1"/>
      <c r="L86" s="1"/>
      <c r="M86" s="1"/>
      <c r="N86" s="1"/>
      <c r="O86" s="1"/>
      <c r="P86" s="1"/>
      <c r="Q86" s="1"/>
      <c r="R86" s="1"/>
      <c r="S86" s="1"/>
      <c r="T86" s="1"/>
      <c r="U86" s="1"/>
      <c r="V86" s="1"/>
      <c r="W86" s="1"/>
      <c r="X86" s="1"/>
      <c r="Y86" s="1"/>
      <c r="Z86" s="1"/>
    </row>
    <row r="87" spans="1:26" ht="22" customHeight="1" x14ac:dyDescent="0.35">
      <c r="A87" s="1"/>
      <c r="B87" s="187"/>
      <c r="C87" s="187"/>
      <c r="D87" s="187"/>
      <c r="E87" s="187"/>
      <c r="F87" s="187"/>
      <c r="G87" s="187"/>
      <c r="H87" s="187"/>
      <c r="I87" s="187"/>
      <c r="J87" s="309"/>
      <c r="K87" s="1"/>
      <c r="L87" s="1"/>
      <c r="M87" s="1"/>
      <c r="N87" s="1"/>
      <c r="O87" s="1"/>
      <c r="P87" s="1"/>
      <c r="Q87" s="1"/>
      <c r="R87" s="1"/>
      <c r="S87" s="1"/>
      <c r="T87" s="1"/>
      <c r="U87" s="1"/>
      <c r="V87" s="1"/>
      <c r="W87" s="1"/>
      <c r="X87" s="1"/>
      <c r="Y87" s="1"/>
      <c r="Z87" s="1"/>
    </row>
    <row r="88" spans="1:26" ht="14.25" customHeight="1" x14ac:dyDescent="0.35">
      <c r="A88" s="1"/>
      <c r="B88" s="722" t="s">
        <v>545</v>
      </c>
      <c r="C88" s="723"/>
      <c r="D88" s="187"/>
      <c r="E88" s="189" t="s">
        <v>15</v>
      </c>
      <c r="F88" s="190"/>
      <c r="G88" s="189" t="s">
        <v>16</v>
      </c>
      <c r="H88" s="191"/>
      <c r="I88" s="191"/>
      <c r="J88" s="310"/>
      <c r="K88" s="1"/>
      <c r="L88" s="1"/>
      <c r="M88" s="1"/>
      <c r="N88" s="1"/>
      <c r="O88" s="1"/>
      <c r="P88" s="1"/>
      <c r="Q88" s="1"/>
      <c r="R88" s="1"/>
      <c r="S88" s="1"/>
      <c r="T88" s="1"/>
      <c r="U88" s="1"/>
      <c r="V88" s="1"/>
      <c r="W88" s="1"/>
      <c r="X88" s="1"/>
      <c r="Y88" s="1"/>
      <c r="Z88" s="1"/>
    </row>
    <row r="89" spans="1:26" ht="14.25" customHeight="1" x14ac:dyDescent="0.35">
      <c r="A89" s="1"/>
      <c r="B89" s="192" t="s">
        <v>17</v>
      </c>
      <c r="C89" s="187"/>
      <c r="D89" s="1"/>
      <c r="E89" s="192" t="s">
        <v>18</v>
      </c>
      <c r="F89" s="187"/>
      <c r="G89" s="724" t="s">
        <v>19</v>
      </c>
      <c r="H89" s="725"/>
      <c r="I89" s="725"/>
      <c r="J89" s="1"/>
      <c r="K89" s="1"/>
      <c r="L89" s="1"/>
      <c r="M89" s="1"/>
      <c r="N89" s="1"/>
      <c r="O89" s="1"/>
      <c r="P89" s="1"/>
      <c r="Q89" s="1"/>
      <c r="R89" s="1"/>
      <c r="S89" s="1"/>
      <c r="T89" s="1"/>
      <c r="U89" s="1"/>
      <c r="V89" s="1"/>
      <c r="W89" s="1"/>
      <c r="X89" s="1"/>
      <c r="Y89" s="1"/>
      <c r="Z89" s="1"/>
    </row>
    <row r="90" spans="1:26" ht="8" customHeight="1" x14ac:dyDescent="0.35">
      <c r="A90" s="1"/>
      <c r="B90" s="187"/>
      <c r="C90" s="187"/>
      <c r="D90" s="187"/>
      <c r="E90" s="187"/>
      <c r="F90" s="187"/>
      <c r="G90" s="187"/>
      <c r="H90" s="187"/>
      <c r="I90" s="187"/>
      <c r="J90" s="1"/>
      <c r="K90" s="1"/>
      <c r="L90" s="1"/>
      <c r="M90" s="1"/>
      <c r="N90" s="1"/>
      <c r="O90" s="1"/>
      <c r="P90" s="1"/>
      <c r="Q90" s="1"/>
      <c r="R90" s="1"/>
      <c r="S90" s="1"/>
      <c r="T90" s="1"/>
      <c r="U90" s="1"/>
      <c r="V90" s="1"/>
      <c r="W90" s="1"/>
      <c r="X90" s="1"/>
      <c r="Y90" s="1"/>
      <c r="Z90" s="1"/>
    </row>
    <row r="91" spans="1:26" ht="14.25" customHeight="1" x14ac:dyDescent="0.35">
      <c r="A91" s="1"/>
      <c r="B91" s="191" t="s">
        <v>1491</v>
      </c>
      <c r="C91" s="191"/>
      <c r="D91" s="187"/>
      <c r="E91" s="191" t="s">
        <v>544</v>
      </c>
      <c r="F91" s="187"/>
      <c r="G91" s="191" t="s">
        <v>544</v>
      </c>
      <c r="H91" s="191"/>
      <c r="I91" s="191"/>
      <c r="J91" s="1"/>
      <c r="K91" s="1"/>
      <c r="L91" s="1"/>
      <c r="M91" s="1"/>
      <c r="N91" s="1"/>
      <c r="O91" s="1"/>
      <c r="P91" s="1"/>
      <c r="Q91" s="1"/>
      <c r="R91" s="1"/>
      <c r="S91" s="1"/>
      <c r="T91" s="1"/>
      <c r="U91" s="1"/>
      <c r="V91" s="1"/>
      <c r="W91" s="1"/>
      <c r="X91" s="1"/>
      <c r="Y91" s="1"/>
      <c r="Z91" s="1"/>
    </row>
    <row r="92" spans="1:26" ht="14.25" customHeight="1" x14ac:dyDescent="0.3">
      <c r="A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94"/>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88"/>
      <c r="H95" s="195"/>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88"/>
      <c r="H96" s="195"/>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88"/>
      <c r="H97" s="195"/>
      <c r="I97" s="29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88"/>
      <c r="H98" s="195"/>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31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row r="293" spans="1:26" ht="15.75" customHeight="1" x14ac:dyDescent="0.3"/>
    <row r="294" spans="1:26" ht="15.75" customHeight="1" x14ac:dyDescent="0.3"/>
    <row r="295" spans="1:26" ht="15.75" customHeight="1" x14ac:dyDescent="0.3"/>
    <row r="296" spans="1:26" ht="15.75" customHeight="1" x14ac:dyDescent="0.3"/>
    <row r="297" spans="1:26" ht="15.75" customHeight="1" x14ac:dyDescent="0.3"/>
    <row r="298" spans="1:26" ht="15.75" customHeight="1" x14ac:dyDescent="0.3"/>
    <row r="299" spans="1:26" ht="15.75" customHeight="1" x14ac:dyDescent="0.3"/>
    <row r="300" spans="1:26" ht="15.75" customHeight="1" x14ac:dyDescent="0.3"/>
    <row r="301" spans="1:26" ht="15.75" customHeight="1" x14ac:dyDescent="0.3"/>
    <row r="302" spans="1:26" ht="15.75" customHeight="1" x14ac:dyDescent="0.3"/>
    <row r="303" spans="1:26" ht="15.75" customHeight="1" x14ac:dyDescent="0.3"/>
    <row r="304" spans="1:26"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sheetData>
  <autoFilter ref="A10:Z85">
    <filterColumn colId="4">
      <filters>
        <filter val="ST. MARK ARTS AND TRAINING INSTITUTE INC."/>
      </filters>
    </filterColumn>
  </autoFilter>
  <mergeCells count="14">
    <mergeCell ref="H9:H10"/>
    <mergeCell ref="I9:I10"/>
    <mergeCell ref="B88:C88"/>
    <mergeCell ref="G89:I89"/>
    <mergeCell ref="B2:I2"/>
    <mergeCell ref="B3:I3"/>
    <mergeCell ref="B4:I4"/>
    <mergeCell ref="F6:I6"/>
    <mergeCell ref="B9:B10"/>
    <mergeCell ref="C9:C10"/>
    <mergeCell ref="D9:D10"/>
    <mergeCell ref="E9:E10"/>
    <mergeCell ref="F9:F10"/>
    <mergeCell ref="G9:G10"/>
  </mergeCells>
  <dataValidations count="1">
    <dataValidation type="list" allowBlank="1" showInputMessage="1" showErrorMessage="1" sqref="F74">
      <formula1>INDIRECT(SUBSTITUTE(#REF!," ","_"))</formula1>
    </dataValidation>
  </dataValidations>
  <printOptions horizontalCentered="1"/>
  <pageMargins left="0.25" right="0" top="0.75" bottom="0.75" header="0" footer="0"/>
  <pageSetup paperSize="9" scale="7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opLeftCell="B1" zoomScaleNormal="100" zoomScaleSheetLayoutView="86" workbookViewId="0">
      <selection activeCell="E1" sqref="E1"/>
    </sheetView>
  </sheetViews>
  <sheetFormatPr defaultColWidth="12.6640625" defaultRowHeight="15" customHeight="1" x14ac:dyDescent="0.3"/>
  <cols>
    <col min="1" max="1" width="0.5" style="185" customWidth="1"/>
    <col min="2" max="2" width="16.1640625" style="185" customWidth="1"/>
    <col min="3" max="3" width="22.83203125" style="185" customWidth="1"/>
    <col min="4" max="4" width="23.33203125" style="185" customWidth="1"/>
    <col min="5" max="5" width="37.5" style="185" customWidth="1"/>
    <col min="6" max="6" width="31.9140625" style="185" customWidth="1"/>
    <col min="7" max="7" width="10.33203125" style="185" customWidth="1"/>
    <col min="8" max="8" width="14.6640625" style="185" customWidth="1"/>
    <col min="9" max="9" width="11" style="185" customWidth="1"/>
    <col min="10" max="10" width="12.1640625" style="185" customWidth="1"/>
    <col min="11"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23</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1919</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481"/>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1"/>
      <c r="K9" s="1"/>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1"/>
      <c r="K10" s="1"/>
      <c r="L10" s="1"/>
      <c r="M10" s="1"/>
      <c r="N10" s="1"/>
      <c r="O10" s="1"/>
      <c r="P10" s="1"/>
      <c r="Q10" s="1"/>
      <c r="R10" s="1"/>
      <c r="S10" s="1"/>
      <c r="T10" s="1"/>
      <c r="U10" s="1"/>
      <c r="V10" s="1"/>
      <c r="W10" s="1"/>
      <c r="X10" s="1"/>
      <c r="Y10" s="1"/>
      <c r="Z10" s="1"/>
    </row>
    <row r="11" spans="1:26" ht="30" customHeight="1" x14ac:dyDescent="0.3">
      <c r="A11" s="1"/>
      <c r="B11" s="454" t="s">
        <v>47</v>
      </c>
      <c r="C11" s="454" t="s">
        <v>1920</v>
      </c>
      <c r="D11" s="454" t="s">
        <v>1921</v>
      </c>
      <c r="E11" s="457" t="s">
        <v>1536</v>
      </c>
      <c r="F11" s="456" t="s">
        <v>25</v>
      </c>
      <c r="G11" s="455">
        <v>25</v>
      </c>
      <c r="H11" s="370">
        <f>J11*G11</f>
        <v>533720</v>
      </c>
      <c r="I11" s="366"/>
      <c r="J11" s="186">
        <v>21348.799999999999</v>
      </c>
      <c r="K11" s="1"/>
      <c r="L11" s="1"/>
      <c r="M11" s="309"/>
      <c r="N11" s="310"/>
      <c r="O11" s="1"/>
      <c r="P11" s="318"/>
      <c r="Q11" s="309"/>
      <c r="R11" s="310"/>
      <c r="S11" s="1"/>
      <c r="T11" s="1"/>
      <c r="U11" s="1"/>
      <c r="V11" s="1"/>
      <c r="W11" s="1"/>
      <c r="X11" s="1"/>
      <c r="Y11" s="1"/>
      <c r="Z11" s="1"/>
    </row>
    <row r="12" spans="1:26" ht="30" customHeight="1" x14ac:dyDescent="0.3">
      <c r="A12" s="1"/>
      <c r="B12" s="454" t="s">
        <v>47</v>
      </c>
      <c r="C12" s="454" t="s">
        <v>1922</v>
      </c>
      <c r="D12" s="454" t="s">
        <v>1923</v>
      </c>
      <c r="E12" s="457" t="s">
        <v>1537</v>
      </c>
      <c r="F12" s="456" t="s">
        <v>496</v>
      </c>
      <c r="G12" s="455">
        <v>25</v>
      </c>
      <c r="H12" s="370">
        <f t="shared" ref="H12:H28" si="0">J12*G12</f>
        <v>207019.99999999997</v>
      </c>
      <c r="I12" s="366"/>
      <c r="J12" s="186">
        <v>8280.7999999999993</v>
      </c>
      <c r="K12" s="1"/>
      <c r="L12" s="1"/>
      <c r="M12" s="309"/>
      <c r="N12" s="310"/>
      <c r="O12" s="1"/>
      <c r="P12" s="318"/>
      <c r="Q12" s="309"/>
      <c r="R12" s="310"/>
      <c r="S12" s="1"/>
      <c r="T12" s="1"/>
      <c r="U12" s="1"/>
      <c r="V12" s="1"/>
      <c r="W12" s="1"/>
      <c r="X12" s="1"/>
      <c r="Y12" s="1"/>
      <c r="Z12" s="1"/>
    </row>
    <row r="13" spans="1:26" ht="30" customHeight="1" x14ac:dyDescent="0.3">
      <c r="A13" s="1"/>
      <c r="B13" s="454" t="s">
        <v>47</v>
      </c>
      <c r="C13" s="454" t="s">
        <v>1924</v>
      </c>
      <c r="D13" s="454" t="s">
        <v>1925</v>
      </c>
      <c r="E13" s="457" t="s">
        <v>1537</v>
      </c>
      <c r="F13" s="456" t="s">
        <v>37</v>
      </c>
      <c r="G13" s="455">
        <v>25</v>
      </c>
      <c r="H13" s="370">
        <f t="shared" si="0"/>
        <v>314020</v>
      </c>
      <c r="I13" s="366"/>
      <c r="J13" s="186">
        <v>12560.8</v>
      </c>
      <c r="K13" s="1"/>
      <c r="L13" s="1"/>
      <c r="M13" s="309"/>
      <c r="N13" s="310"/>
      <c r="O13" s="1"/>
      <c r="P13" s="318"/>
      <c r="Q13" s="309"/>
      <c r="R13" s="310"/>
      <c r="S13" s="1"/>
      <c r="T13" s="1"/>
      <c r="U13" s="1"/>
      <c r="V13" s="1"/>
      <c r="W13" s="1"/>
      <c r="X13" s="1"/>
      <c r="Y13" s="1"/>
      <c r="Z13" s="1"/>
    </row>
    <row r="14" spans="1:26" ht="30" customHeight="1" x14ac:dyDescent="0.3">
      <c r="A14" s="1"/>
      <c r="B14" s="454" t="s">
        <v>47</v>
      </c>
      <c r="C14" s="454" t="s">
        <v>1926</v>
      </c>
      <c r="D14" s="454" t="s">
        <v>1927</v>
      </c>
      <c r="E14" s="457" t="s">
        <v>1537</v>
      </c>
      <c r="F14" s="456" t="s">
        <v>488</v>
      </c>
      <c r="G14" s="455">
        <v>25</v>
      </c>
      <c r="H14" s="370">
        <f t="shared" si="0"/>
        <v>272895</v>
      </c>
      <c r="I14" s="366"/>
      <c r="J14" s="186">
        <v>10915.8</v>
      </c>
      <c r="K14" s="1"/>
      <c r="L14" s="1"/>
      <c r="M14" s="309"/>
      <c r="N14" s="310"/>
      <c r="O14" s="1"/>
      <c r="P14" s="318"/>
      <c r="Q14" s="309"/>
      <c r="R14" s="310"/>
      <c r="S14" s="1"/>
      <c r="T14" s="1"/>
      <c r="U14" s="1"/>
      <c r="V14" s="1"/>
      <c r="W14" s="1"/>
      <c r="X14" s="1"/>
      <c r="Y14" s="1"/>
      <c r="Z14" s="1"/>
    </row>
    <row r="15" spans="1:26" ht="30" customHeight="1" x14ac:dyDescent="0.3">
      <c r="A15" s="1"/>
      <c r="B15" s="454" t="s">
        <v>47</v>
      </c>
      <c r="C15" s="454" t="s">
        <v>1928</v>
      </c>
      <c r="D15" s="454" t="s">
        <v>1929</v>
      </c>
      <c r="E15" s="457" t="s">
        <v>1538</v>
      </c>
      <c r="F15" s="466" t="s">
        <v>1511</v>
      </c>
      <c r="G15" s="455">
        <v>25</v>
      </c>
      <c r="H15" s="370">
        <f t="shared" si="0"/>
        <v>301895</v>
      </c>
      <c r="I15" s="366"/>
      <c r="J15" s="186">
        <v>12075.8</v>
      </c>
      <c r="K15" s="1"/>
      <c r="L15" s="1"/>
      <c r="M15" s="309"/>
      <c r="N15" s="310"/>
      <c r="O15" s="1"/>
      <c r="P15" s="318"/>
      <c r="Q15" s="309"/>
      <c r="R15" s="310"/>
      <c r="S15" s="1"/>
      <c r="T15" s="1"/>
      <c r="U15" s="1"/>
      <c r="V15" s="1"/>
      <c r="W15" s="1"/>
      <c r="X15" s="1"/>
      <c r="Y15" s="1"/>
      <c r="Z15" s="1"/>
    </row>
    <row r="16" spans="1:26" ht="30" customHeight="1" x14ac:dyDescent="0.3">
      <c r="A16" s="1"/>
      <c r="B16" s="454" t="s">
        <v>47</v>
      </c>
      <c r="C16" s="454" t="s">
        <v>1930</v>
      </c>
      <c r="D16" s="454" t="s">
        <v>1931</v>
      </c>
      <c r="E16" s="457" t="s">
        <v>1538</v>
      </c>
      <c r="F16" s="466" t="s">
        <v>26</v>
      </c>
      <c r="G16" s="455">
        <v>25</v>
      </c>
      <c r="H16" s="370">
        <f t="shared" ref="H16" si="1">J16*G16</f>
        <v>242519.99999999997</v>
      </c>
      <c r="I16" s="366"/>
      <c r="J16" s="186">
        <v>9700.7999999999993</v>
      </c>
      <c r="K16" s="1"/>
      <c r="L16" s="1"/>
      <c r="M16" s="309"/>
      <c r="N16" s="310"/>
      <c r="O16" s="1"/>
      <c r="P16" s="318"/>
      <c r="Q16" s="309"/>
      <c r="R16" s="310"/>
      <c r="S16" s="1"/>
      <c r="T16" s="1"/>
      <c r="U16" s="1"/>
      <c r="V16" s="1"/>
      <c r="W16" s="1"/>
      <c r="X16" s="1"/>
      <c r="Y16" s="1"/>
      <c r="Z16" s="1"/>
    </row>
    <row r="17" spans="1:26" ht="30" customHeight="1" x14ac:dyDescent="0.3">
      <c r="A17" s="1"/>
      <c r="B17" s="454" t="s">
        <v>47</v>
      </c>
      <c r="C17" s="454" t="s">
        <v>1932</v>
      </c>
      <c r="D17" s="454" t="s">
        <v>1933</v>
      </c>
      <c r="E17" s="457" t="s">
        <v>1539</v>
      </c>
      <c r="F17" s="456" t="s">
        <v>31</v>
      </c>
      <c r="G17" s="455">
        <v>20</v>
      </c>
      <c r="H17" s="370">
        <f t="shared" si="0"/>
        <v>324816</v>
      </c>
      <c r="I17" s="366"/>
      <c r="J17" s="186">
        <v>16240.8</v>
      </c>
      <c r="K17" s="1"/>
      <c r="L17" s="1"/>
      <c r="M17" s="309"/>
      <c r="N17" s="310"/>
      <c r="O17" s="1"/>
      <c r="P17" s="318"/>
      <c r="Q17" s="309"/>
      <c r="R17" s="310"/>
      <c r="S17" s="1"/>
      <c r="T17" s="1"/>
      <c r="U17" s="1"/>
      <c r="V17" s="1"/>
      <c r="W17" s="1"/>
      <c r="X17" s="1"/>
      <c r="Y17" s="1"/>
      <c r="Z17" s="1"/>
    </row>
    <row r="18" spans="1:26" ht="30" customHeight="1" x14ac:dyDescent="0.3">
      <c r="A18" s="1"/>
      <c r="B18" s="454" t="s">
        <v>47</v>
      </c>
      <c r="C18" s="454" t="s">
        <v>1934</v>
      </c>
      <c r="D18" s="454" t="s">
        <v>1935</v>
      </c>
      <c r="E18" s="457" t="s">
        <v>1540</v>
      </c>
      <c r="F18" s="456" t="s">
        <v>31</v>
      </c>
      <c r="G18" s="455">
        <v>25</v>
      </c>
      <c r="H18" s="370">
        <f t="shared" si="0"/>
        <v>406020</v>
      </c>
      <c r="I18" s="366"/>
      <c r="J18" s="186">
        <v>16240.8</v>
      </c>
      <c r="K18" s="1"/>
      <c r="L18" s="1"/>
      <c r="M18" s="309"/>
      <c r="N18" s="310"/>
      <c r="O18" s="1"/>
      <c r="P18" s="318"/>
      <c r="Q18" s="309"/>
      <c r="R18" s="310"/>
      <c r="S18" s="1"/>
      <c r="T18" s="1"/>
      <c r="U18" s="1"/>
      <c r="V18" s="1"/>
      <c r="W18" s="1"/>
      <c r="X18" s="1"/>
      <c r="Y18" s="1"/>
      <c r="Z18" s="1"/>
    </row>
    <row r="19" spans="1:26" ht="30" customHeight="1" x14ac:dyDescent="0.3">
      <c r="A19" s="1"/>
      <c r="B19" s="454" t="s">
        <v>47</v>
      </c>
      <c r="C19" s="454" t="s">
        <v>1936</v>
      </c>
      <c r="D19" s="454" t="s">
        <v>1937</v>
      </c>
      <c r="E19" s="457" t="s">
        <v>1541</v>
      </c>
      <c r="F19" s="456" t="s">
        <v>31</v>
      </c>
      <c r="G19" s="455">
        <v>25</v>
      </c>
      <c r="H19" s="370">
        <f t="shared" si="0"/>
        <v>406020</v>
      </c>
      <c r="I19" s="366"/>
      <c r="J19" s="186">
        <v>16240.8</v>
      </c>
      <c r="K19" s="1"/>
      <c r="L19" s="1"/>
      <c r="M19" s="309"/>
      <c r="N19" s="310"/>
      <c r="O19" s="1"/>
      <c r="P19" s="318"/>
      <c r="Q19" s="309"/>
      <c r="R19" s="310"/>
      <c r="S19" s="1"/>
      <c r="T19" s="1"/>
      <c r="U19" s="1"/>
      <c r="V19" s="1"/>
      <c r="W19" s="1"/>
      <c r="X19" s="1"/>
      <c r="Y19" s="1"/>
      <c r="Z19" s="1"/>
    </row>
    <row r="20" spans="1:26" ht="30" customHeight="1" x14ac:dyDescent="0.3">
      <c r="A20" s="1"/>
      <c r="B20" s="454" t="s">
        <v>47</v>
      </c>
      <c r="C20" s="454" t="s">
        <v>1938</v>
      </c>
      <c r="D20" s="454" t="s">
        <v>1939</v>
      </c>
      <c r="E20" s="457" t="s">
        <v>1542</v>
      </c>
      <c r="F20" s="456" t="s">
        <v>31</v>
      </c>
      <c r="G20" s="455">
        <v>20</v>
      </c>
      <c r="H20" s="370">
        <f t="shared" si="0"/>
        <v>324816</v>
      </c>
      <c r="I20" s="366"/>
      <c r="J20" s="186">
        <v>16240.8</v>
      </c>
      <c r="K20" s="1"/>
      <c r="L20" s="1"/>
      <c r="M20" s="309"/>
      <c r="N20" s="310"/>
      <c r="O20" s="1"/>
      <c r="P20" s="318"/>
      <c r="Q20" s="309"/>
      <c r="R20" s="310"/>
      <c r="S20" s="1"/>
      <c r="T20" s="1"/>
      <c r="U20" s="1"/>
      <c r="V20" s="1"/>
      <c r="W20" s="1"/>
      <c r="X20" s="1"/>
      <c r="Y20" s="1"/>
      <c r="Z20" s="1"/>
    </row>
    <row r="21" spans="1:26" ht="30" customHeight="1" x14ac:dyDescent="0.3">
      <c r="A21" s="1"/>
      <c r="B21" s="454" t="s">
        <v>47</v>
      </c>
      <c r="C21" s="454" t="s">
        <v>1940</v>
      </c>
      <c r="D21" s="454" t="s">
        <v>1941</v>
      </c>
      <c r="E21" s="457" t="s">
        <v>1543</v>
      </c>
      <c r="F21" s="456" t="s">
        <v>26</v>
      </c>
      <c r="G21" s="455">
        <v>25</v>
      </c>
      <c r="H21" s="370">
        <f t="shared" si="0"/>
        <v>242519.99999999997</v>
      </c>
      <c r="I21" s="366"/>
      <c r="J21" s="186">
        <v>9700.7999999999993</v>
      </c>
      <c r="K21" s="1"/>
      <c r="L21" s="1"/>
      <c r="M21" s="309"/>
      <c r="N21" s="310"/>
      <c r="O21" s="1"/>
      <c r="P21" s="318"/>
      <c r="Q21" s="309"/>
      <c r="R21" s="310"/>
      <c r="S21" s="1"/>
      <c r="T21" s="1"/>
      <c r="U21" s="1"/>
      <c r="V21" s="1"/>
      <c r="W21" s="1"/>
      <c r="X21" s="1"/>
      <c r="Y21" s="1"/>
      <c r="Z21" s="1"/>
    </row>
    <row r="22" spans="1:26" ht="30" customHeight="1" x14ac:dyDescent="0.3">
      <c r="A22" s="1"/>
      <c r="B22" s="454" t="s">
        <v>47</v>
      </c>
      <c r="C22" s="454" t="s">
        <v>1942</v>
      </c>
      <c r="D22" s="454" t="s">
        <v>1943</v>
      </c>
      <c r="E22" s="457" t="s">
        <v>1543</v>
      </c>
      <c r="F22" s="456" t="s">
        <v>26</v>
      </c>
      <c r="G22" s="455">
        <v>25</v>
      </c>
      <c r="H22" s="370">
        <f t="shared" si="0"/>
        <v>242519.99999999997</v>
      </c>
      <c r="I22" s="366"/>
      <c r="J22" s="186">
        <v>9700.7999999999993</v>
      </c>
      <c r="K22" s="1"/>
      <c r="L22" s="1"/>
      <c r="M22" s="309"/>
      <c r="N22" s="310"/>
      <c r="O22" s="1"/>
      <c r="P22" s="318"/>
      <c r="Q22" s="309"/>
      <c r="R22" s="310"/>
      <c r="S22" s="1"/>
      <c r="T22" s="1"/>
      <c r="U22" s="1"/>
      <c r="V22" s="1"/>
      <c r="W22" s="1"/>
      <c r="X22" s="1"/>
      <c r="Y22" s="1"/>
      <c r="Z22" s="1"/>
    </row>
    <row r="23" spans="1:26" ht="30" customHeight="1" x14ac:dyDescent="0.3">
      <c r="A23" s="1"/>
      <c r="B23" s="454" t="s">
        <v>47</v>
      </c>
      <c r="C23" s="454" t="s">
        <v>1944</v>
      </c>
      <c r="D23" s="454" t="s">
        <v>1945</v>
      </c>
      <c r="E23" s="457" t="s">
        <v>1543</v>
      </c>
      <c r="F23" s="456" t="s">
        <v>26</v>
      </c>
      <c r="G23" s="455">
        <v>25</v>
      </c>
      <c r="H23" s="370">
        <f t="shared" si="0"/>
        <v>242519.99999999997</v>
      </c>
      <c r="I23" s="366"/>
      <c r="J23" s="186">
        <v>9700.7999999999993</v>
      </c>
      <c r="K23" s="1"/>
      <c r="L23" s="1"/>
      <c r="M23" s="309"/>
      <c r="N23" s="310"/>
      <c r="O23" s="1"/>
      <c r="P23" s="318"/>
      <c r="Q23" s="309"/>
      <c r="R23" s="310"/>
      <c r="S23" s="1"/>
      <c r="T23" s="1"/>
      <c r="U23" s="1"/>
      <c r="V23" s="1"/>
      <c r="W23" s="1"/>
      <c r="X23" s="1"/>
      <c r="Y23" s="1"/>
      <c r="Z23" s="1"/>
    </row>
    <row r="24" spans="1:26" ht="51.5" customHeight="1" x14ac:dyDescent="0.3">
      <c r="A24" s="1"/>
      <c r="B24" s="454" t="s">
        <v>47</v>
      </c>
      <c r="C24" s="454" t="s">
        <v>1946</v>
      </c>
      <c r="D24" s="454" t="s">
        <v>1947</v>
      </c>
      <c r="E24" s="457" t="s">
        <v>1544</v>
      </c>
      <c r="F24" s="456" t="s">
        <v>447</v>
      </c>
      <c r="G24" s="455">
        <v>25</v>
      </c>
      <c r="H24" s="370">
        <f t="shared" si="0"/>
        <v>667895</v>
      </c>
      <c r="I24" s="366"/>
      <c r="J24" s="186">
        <v>26715.8</v>
      </c>
      <c r="K24" s="1"/>
      <c r="L24" s="1"/>
      <c r="M24" s="309"/>
      <c r="N24" s="310"/>
      <c r="O24" s="1"/>
      <c r="P24" s="318"/>
      <c r="Q24" s="309"/>
      <c r="R24" s="310"/>
      <c r="S24" s="1"/>
      <c r="T24" s="1"/>
      <c r="U24" s="1"/>
      <c r="V24" s="1"/>
      <c r="W24" s="1"/>
      <c r="X24" s="1"/>
      <c r="Y24" s="1"/>
      <c r="Z24" s="1"/>
    </row>
    <row r="25" spans="1:26" ht="30" customHeight="1" x14ac:dyDescent="0.3">
      <c r="A25" s="1"/>
      <c r="B25" s="454" t="s">
        <v>47</v>
      </c>
      <c r="C25" s="454" t="s">
        <v>1948</v>
      </c>
      <c r="D25" s="454" t="s">
        <v>1949</v>
      </c>
      <c r="E25" s="457" t="s">
        <v>1545</v>
      </c>
      <c r="F25" s="456" t="s">
        <v>375</v>
      </c>
      <c r="G25" s="455">
        <v>25</v>
      </c>
      <c r="H25" s="370">
        <f t="shared" si="0"/>
        <v>366245</v>
      </c>
      <c r="I25" s="366"/>
      <c r="J25" s="462">
        <v>14649.8</v>
      </c>
      <c r="K25" s="1"/>
      <c r="L25" s="1"/>
      <c r="M25" s="309"/>
      <c r="N25" s="310"/>
      <c r="O25" s="1"/>
      <c r="P25" s="318"/>
      <c r="Q25" s="309"/>
      <c r="R25" s="310"/>
      <c r="S25" s="1"/>
      <c r="T25" s="1"/>
      <c r="U25" s="1"/>
      <c r="V25" s="1"/>
      <c r="W25" s="1"/>
      <c r="X25" s="1"/>
      <c r="Y25" s="1"/>
      <c r="Z25" s="1"/>
    </row>
    <row r="26" spans="1:26" ht="30" customHeight="1" x14ac:dyDescent="0.3">
      <c r="A26" s="1"/>
      <c r="B26" s="454" t="s">
        <v>47</v>
      </c>
      <c r="C26" s="454" t="s">
        <v>1950</v>
      </c>
      <c r="D26" s="454" t="s">
        <v>1951</v>
      </c>
      <c r="E26" s="457" t="s">
        <v>1546</v>
      </c>
      <c r="F26" s="456" t="s">
        <v>31</v>
      </c>
      <c r="G26" s="455">
        <v>25</v>
      </c>
      <c r="H26" s="370">
        <f t="shared" si="0"/>
        <v>406020</v>
      </c>
      <c r="I26" s="366"/>
      <c r="J26" s="186">
        <v>16240.8</v>
      </c>
      <c r="K26" s="1"/>
      <c r="L26" s="1"/>
      <c r="M26" s="309"/>
      <c r="N26" s="310"/>
      <c r="O26" s="1"/>
      <c r="P26" s="318"/>
      <c r="Q26" s="309"/>
      <c r="R26" s="310"/>
      <c r="S26" s="1"/>
      <c r="T26" s="1"/>
      <c r="U26" s="1"/>
      <c r="V26" s="1"/>
      <c r="W26" s="1"/>
      <c r="X26" s="1"/>
      <c r="Y26" s="1"/>
      <c r="Z26" s="1"/>
    </row>
    <row r="27" spans="1:26" ht="30" customHeight="1" x14ac:dyDescent="0.3">
      <c r="A27" s="1"/>
      <c r="B27" s="454" t="s">
        <v>47</v>
      </c>
      <c r="C27" s="454" t="s">
        <v>1952</v>
      </c>
      <c r="D27" s="454" t="s">
        <v>1953</v>
      </c>
      <c r="E27" s="457" t="s">
        <v>1547</v>
      </c>
      <c r="F27" s="456" t="s">
        <v>328</v>
      </c>
      <c r="G27" s="455">
        <v>25</v>
      </c>
      <c r="H27" s="370">
        <f t="shared" si="0"/>
        <v>459020</v>
      </c>
      <c r="I27" s="366"/>
      <c r="J27" s="186">
        <v>18360.8</v>
      </c>
      <c r="K27" s="1"/>
      <c r="L27" s="1"/>
      <c r="M27" s="309"/>
      <c r="N27" s="310"/>
      <c r="O27" s="1"/>
      <c r="P27" s="318"/>
      <c r="Q27" s="309"/>
      <c r="R27" s="310"/>
      <c r="S27" s="1"/>
      <c r="T27" s="1"/>
      <c r="U27" s="1"/>
      <c r="V27" s="1"/>
      <c r="W27" s="1"/>
      <c r="X27" s="1"/>
      <c r="Y27" s="1"/>
      <c r="Z27" s="1"/>
    </row>
    <row r="28" spans="1:26" ht="30" customHeight="1" x14ac:dyDescent="0.3">
      <c r="A28" s="1"/>
      <c r="B28" s="454" t="s">
        <v>47</v>
      </c>
      <c r="C28" s="454" t="s">
        <v>1954</v>
      </c>
      <c r="D28" s="454" t="s">
        <v>1955</v>
      </c>
      <c r="E28" s="457" t="s">
        <v>1548</v>
      </c>
      <c r="F28" s="456" t="s">
        <v>375</v>
      </c>
      <c r="G28" s="455">
        <v>25</v>
      </c>
      <c r="H28" s="370">
        <f t="shared" si="0"/>
        <v>366245</v>
      </c>
      <c r="I28" s="366"/>
      <c r="J28" s="462">
        <v>14649.8</v>
      </c>
      <c r="K28" s="1"/>
      <c r="L28" s="1"/>
      <c r="M28" s="309"/>
      <c r="N28" s="310"/>
      <c r="O28" s="1"/>
      <c r="P28" s="318"/>
      <c r="Q28" s="309"/>
      <c r="R28" s="310"/>
      <c r="S28" s="1"/>
      <c r="T28" s="1"/>
      <c r="U28" s="1"/>
      <c r="V28" s="1"/>
      <c r="W28" s="1"/>
      <c r="X28" s="1"/>
      <c r="Y28" s="1"/>
      <c r="Z28" s="1"/>
    </row>
    <row r="29" spans="1:26" ht="22.5" customHeight="1" x14ac:dyDescent="0.35">
      <c r="A29" s="1"/>
      <c r="B29" s="202" t="s">
        <v>12</v>
      </c>
      <c r="C29" s="202"/>
      <c r="D29" s="202"/>
      <c r="E29" s="202"/>
      <c r="F29" s="202"/>
      <c r="G29" s="203">
        <f>SUM(G11:G28)</f>
        <v>440</v>
      </c>
      <c r="H29" s="338">
        <f>SUM(H11:H28)</f>
        <v>6326727</v>
      </c>
      <c r="I29" s="202"/>
      <c r="J29" s="1"/>
      <c r="K29" s="1"/>
      <c r="L29" s="1"/>
      <c r="M29" s="1"/>
      <c r="N29" s="1"/>
      <c r="O29" s="1"/>
      <c r="P29" s="1"/>
      <c r="Q29" s="1"/>
      <c r="R29" s="1"/>
      <c r="S29" s="1"/>
      <c r="T29" s="1"/>
      <c r="U29" s="1"/>
      <c r="V29" s="1"/>
      <c r="W29" s="1"/>
      <c r="X29" s="1"/>
      <c r="Y29" s="1"/>
      <c r="Z29" s="1"/>
    </row>
    <row r="30" spans="1:26" ht="21.5" customHeight="1" x14ac:dyDescent="0.35">
      <c r="A30" s="1"/>
      <c r="B30" s="288"/>
      <c r="C30" s="288"/>
      <c r="D30" s="288"/>
      <c r="E30" s="288"/>
      <c r="F30" s="288"/>
      <c r="G30" s="289"/>
      <c r="H30" s="290"/>
      <c r="I30" s="288"/>
      <c r="J30" s="1"/>
      <c r="K30" s="1"/>
      <c r="L30" s="1"/>
      <c r="M30" s="1"/>
      <c r="N30" s="1"/>
      <c r="O30" s="1"/>
      <c r="P30" s="1"/>
      <c r="Q30" s="1"/>
      <c r="R30" s="1"/>
      <c r="S30" s="1"/>
      <c r="T30" s="1"/>
      <c r="U30" s="1"/>
      <c r="V30" s="1"/>
      <c r="W30" s="1"/>
      <c r="X30" s="1"/>
      <c r="Y30" s="1"/>
      <c r="Z30" s="1"/>
    </row>
    <row r="31" spans="1:26" ht="14.25" customHeight="1" x14ac:dyDescent="0.35">
      <c r="A31" s="1"/>
      <c r="B31" s="480" t="s">
        <v>704</v>
      </c>
      <c r="C31" s="187"/>
      <c r="D31" s="187"/>
      <c r="E31" s="480" t="s">
        <v>705</v>
      </c>
      <c r="F31" s="187"/>
      <c r="G31" s="187" t="s">
        <v>14</v>
      </c>
      <c r="H31" s="187"/>
      <c r="I31" s="187"/>
      <c r="J31" s="1"/>
      <c r="K31" s="1"/>
      <c r="L31" s="1"/>
      <c r="M31" s="1"/>
      <c r="N31" s="1"/>
      <c r="O31" s="1"/>
      <c r="P31" s="1"/>
      <c r="Q31" s="1"/>
      <c r="R31" s="1"/>
      <c r="S31" s="1"/>
      <c r="T31" s="1"/>
      <c r="U31" s="1"/>
      <c r="V31" s="1"/>
      <c r="W31" s="1"/>
      <c r="X31" s="1"/>
      <c r="Y31" s="1"/>
      <c r="Z31" s="1"/>
    </row>
    <row r="32" spans="1:26" ht="16.5" customHeight="1" x14ac:dyDescent="0.35">
      <c r="A32" s="1"/>
      <c r="B32" s="187"/>
      <c r="C32" s="187"/>
      <c r="D32" s="187"/>
      <c r="E32" s="187"/>
      <c r="F32" s="187"/>
      <c r="G32" s="187"/>
      <c r="H32" s="187"/>
      <c r="I32" s="187"/>
      <c r="J32" s="1"/>
      <c r="K32" s="1"/>
      <c r="L32" s="1"/>
      <c r="M32" s="1"/>
      <c r="N32" s="1"/>
      <c r="O32" s="1"/>
      <c r="P32" s="1"/>
      <c r="Q32" s="1"/>
      <c r="R32" s="1"/>
      <c r="S32" s="1"/>
      <c r="T32" s="1"/>
      <c r="U32" s="1"/>
      <c r="V32" s="1"/>
      <c r="W32" s="1"/>
      <c r="X32" s="1"/>
      <c r="Y32" s="1"/>
      <c r="Z32" s="1"/>
    </row>
    <row r="33" spans="1:26" ht="22" customHeight="1" x14ac:dyDescent="0.35">
      <c r="A33" s="1"/>
      <c r="B33" s="187"/>
      <c r="C33" s="187"/>
      <c r="D33" s="187"/>
      <c r="E33" s="187"/>
      <c r="F33" s="187"/>
      <c r="G33" s="187"/>
      <c r="H33" s="187"/>
      <c r="I33" s="187"/>
      <c r="J33" s="309"/>
      <c r="K33" s="1"/>
      <c r="L33" s="1"/>
      <c r="M33" s="1"/>
      <c r="N33" s="1"/>
      <c r="O33" s="1"/>
      <c r="P33" s="1"/>
      <c r="Q33" s="1"/>
      <c r="R33" s="1"/>
      <c r="S33" s="1"/>
      <c r="T33" s="1"/>
      <c r="U33" s="1"/>
      <c r="V33" s="1"/>
      <c r="W33" s="1"/>
      <c r="X33" s="1"/>
      <c r="Y33" s="1"/>
      <c r="Z33" s="1"/>
    </row>
    <row r="34" spans="1:26" ht="14.25" customHeight="1" x14ac:dyDescent="0.35">
      <c r="A34" s="1"/>
      <c r="B34" s="722" t="s">
        <v>545</v>
      </c>
      <c r="C34" s="723"/>
      <c r="D34" s="187"/>
      <c r="E34" s="189" t="s">
        <v>15</v>
      </c>
      <c r="F34" s="190"/>
      <c r="G34" s="189" t="s">
        <v>16</v>
      </c>
      <c r="H34" s="191"/>
      <c r="I34" s="191"/>
      <c r="J34" s="310"/>
      <c r="K34" s="1"/>
      <c r="L34" s="1"/>
      <c r="M34" s="1"/>
      <c r="N34" s="1"/>
      <c r="O34" s="1"/>
      <c r="P34" s="1"/>
      <c r="Q34" s="1"/>
      <c r="R34" s="1"/>
      <c r="S34" s="1"/>
      <c r="T34" s="1"/>
      <c r="U34" s="1"/>
      <c r="V34" s="1"/>
      <c r="W34" s="1"/>
      <c r="X34" s="1"/>
      <c r="Y34" s="1"/>
      <c r="Z34" s="1"/>
    </row>
    <row r="35" spans="1:26" ht="14.25" customHeight="1" x14ac:dyDescent="0.35">
      <c r="A35" s="1"/>
      <c r="B35" s="192" t="s">
        <v>17</v>
      </c>
      <c r="C35" s="187"/>
      <c r="D35" s="1"/>
      <c r="E35" s="192" t="s">
        <v>18</v>
      </c>
      <c r="F35" s="187"/>
      <c r="G35" s="724" t="s">
        <v>19</v>
      </c>
      <c r="H35" s="725"/>
      <c r="I35" s="725"/>
      <c r="J35" s="1"/>
      <c r="K35" s="1"/>
      <c r="L35" s="1"/>
      <c r="M35" s="1"/>
      <c r="N35" s="1"/>
      <c r="O35" s="1"/>
      <c r="P35" s="1"/>
      <c r="Q35" s="1"/>
      <c r="R35" s="1"/>
      <c r="S35" s="1"/>
      <c r="T35" s="1"/>
      <c r="U35" s="1"/>
      <c r="V35" s="1"/>
      <c r="W35" s="1"/>
      <c r="X35" s="1"/>
      <c r="Y35" s="1"/>
      <c r="Z35" s="1"/>
    </row>
    <row r="36" spans="1:26" ht="8" customHeight="1" x14ac:dyDescent="0.35">
      <c r="A36" s="1"/>
      <c r="B36" s="187"/>
      <c r="C36" s="187"/>
      <c r="D36" s="187"/>
      <c r="E36" s="187"/>
      <c r="F36" s="187"/>
      <c r="G36" s="187"/>
      <c r="H36" s="187"/>
      <c r="I36" s="187"/>
      <c r="J36" s="1"/>
      <c r="K36" s="1"/>
      <c r="L36" s="1"/>
      <c r="M36" s="1"/>
      <c r="N36" s="1"/>
      <c r="O36" s="1"/>
      <c r="P36" s="1"/>
      <c r="Q36" s="1"/>
      <c r="R36" s="1"/>
      <c r="S36" s="1"/>
      <c r="T36" s="1"/>
      <c r="U36" s="1"/>
      <c r="V36" s="1"/>
      <c r="W36" s="1"/>
      <c r="X36" s="1"/>
      <c r="Y36" s="1"/>
      <c r="Z36" s="1"/>
    </row>
    <row r="37" spans="1:26" ht="14.25" customHeight="1" x14ac:dyDescent="0.35">
      <c r="A37" s="1"/>
      <c r="B37" s="191" t="s">
        <v>1491</v>
      </c>
      <c r="C37" s="191"/>
      <c r="D37" s="187"/>
      <c r="E37" s="191" t="s">
        <v>544</v>
      </c>
      <c r="F37" s="187"/>
      <c r="G37" s="191" t="s">
        <v>544</v>
      </c>
      <c r="H37" s="191"/>
      <c r="I37" s="191"/>
      <c r="J37" s="1"/>
      <c r="K37" s="1"/>
      <c r="L37" s="1"/>
      <c r="M37" s="1"/>
      <c r="N37" s="1"/>
      <c r="O37" s="1"/>
      <c r="P37" s="1"/>
      <c r="Q37" s="1"/>
      <c r="R37" s="1"/>
      <c r="S37" s="1"/>
      <c r="T37" s="1"/>
      <c r="U37" s="1"/>
      <c r="V37" s="1"/>
      <c r="W37" s="1"/>
      <c r="X37" s="1"/>
      <c r="Y37" s="1"/>
      <c r="Z37" s="1"/>
    </row>
    <row r="38" spans="1:26" ht="14.25" customHeight="1" x14ac:dyDescent="0.3">
      <c r="A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1"/>
      <c r="H40" s="194"/>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88"/>
      <c r="H41" s="195"/>
      <c r="I41" s="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88"/>
      <c r="H42" s="195"/>
      <c r="I42" s="1"/>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188"/>
      <c r="H43" s="195"/>
      <c r="I43" s="291"/>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188"/>
      <c r="H44" s="195"/>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31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autoFilter ref="A10:Z31"/>
  <mergeCells count="14">
    <mergeCell ref="H9:H10"/>
    <mergeCell ref="I9:I10"/>
    <mergeCell ref="B34:C34"/>
    <mergeCell ref="G35:I35"/>
    <mergeCell ref="B2:I2"/>
    <mergeCell ref="B3:I3"/>
    <mergeCell ref="B4:I4"/>
    <mergeCell ref="F6:I6"/>
    <mergeCell ref="B9:B10"/>
    <mergeCell ref="C9:C10"/>
    <mergeCell ref="D9:D10"/>
    <mergeCell ref="E9:E10"/>
    <mergeCell ref="F9:F10"/>
    <mergeCell ref="G9:G10"/>
  </mergeCells>
  <printOptions horizontalCentered="1"/>
  <pageMargins left="0.25" right="0" top="0.75" bottom="0.75" header="0" footer="0"/>
  <pageSetup paperSize="9" scale="7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view="pageBreakPreview" zoomScale="60" zoomScaleNormal="100" workbookViewId="0">
      <selection activeCell="G1" sqref="G1"/>
    </sheetView>
  </sheetViews>
  <sheetFormatPr defaultRowHeight="14" x14ac:dyDescent="0.3"/>
  <cols>
    <col min="1" max="1" width="15.5" customWidth="1"/>
    <col min="2" max="2" width="16.5" customWidth="1"/>
    <col min="3" max="3" width="10" customWidth="1"/>
    <col min="4" max="4" width="17.4140625" customWidth="1"/>
    <col min="5" max="5" width="15.4140625" customWidth="1"/>
    <col min="6" max="6" width="14.08203125" customWidth="1"/>
    <col min="7" max="7" width="15.08203125" customWidth="1"/>
    <col min="8" max="8" width="17.25" customWidth="1"/>
    <col min="10" max="10" width="18.4140625" customWidth="1"/>
    <col min="11" max="11" width="9.25" customWidth="1"/>
    <col min="12" max="12" width="18" customWidth="1"/>
    <col min="13" max="13" width="8.9140625" customWidth="1"/>
    <col min="14" max="14" width="12.4140625" customWidth="1"/>
    <col min="15" max="15" width="18.08203125" customWidth="1"/>
  </cols>
  <sheetData>
    <row r="1" spans="1:14" x14ac:dyDescent="0.3">
      <c r="A1" s="534" t="s">
        <v>1555</v>
      </c>
    </row>
    <row r="2" spans="1:14" ht="14.5" x14ac:dyDescent="0.35">
      <c r="A2" s="535" t="s">
        <v>1628</v>
      </c>
    </row>
    <row r="3" spans="1:14" x14ac:dyDescent="0.3">
      <c r="A3" s="763" t="s">
        <v>1550</v>
      </c>
      <c r="B3" s="763"/>
      <c r="C3" s="763"/>
      <c r="D3" s="763"/>
      <c r="E3" s="762" t="s">
        <v>1624</v>
      </c>
      <c r="F3" s="762" t="s">
        <v>1625</v>
      </c>
      <c r="J3" s="552" t="s">
        <v>4</v>
      </c>
      <c r="K3" s="552" t="s">
        <v>961</v>
      </c>
      <c r="L3" s="538" t="s">
        <v>1552</v>
      </c>
      <c r="M3" s="552" t="s">
        <v>961</v>
      </c>
      <c r="N3" s="538" t="s">
        <v>1552</v>
      </c>
    </row>
    <row r="4" spans="1:14" x14ac:dyDescent="0.3">
      <c r="A4" s="537" t="s">
        <v>1551</v>
      </c>
      <c r="B4" s="537" t="s">
        <v>4</v>
      </c>
      <c r="C4" s="537" t="s">
        <v>961</v>
      </c>
      <c r="D4" s="538" t="s">
        <v>1552</v>
      </c>
      <c r="E4" s="762"/>
      <c r="F4" s="762"/>
      <c r="J4" s="539" t="s">
        <v>35</v>
      </c>
      <c r="K4" s="540">
        <f t="shared" ref="K4:L6" si="0">C5+C11</f>
        <v>1803</v>
      </c>
      <c r="L4" s="541">
        <f t="shared" si="0"/>
        <v>28875675.399999999</v>
      </c>
      <c r="M4" s="443">
        <v>1100</v>
      </c>
      <c r="N4" s="556">
        <v>18875680</v>
      </c>
    </row>
    <row r="5" spans="1:14" x14ac:dyDescent="0.3">
      <c r="A5" s="764" t="s">
        <v>1618</v>
      </c>
      <c r="B5" s="539" t="s">
        <v>35</v>
      </c>
      <c r="C5" s="540">
        <v>559</v>
      </c>
      <c r="D5" s="541">
        <v>9395595.1999999993</v>
      </c>
      <c r="E5" s="536"/>
      <c r="F5" s="536" t="s">
        <v>1626</v>
      </c>
      <c r="G5">
        <f t="shared" ref="G5:H7" si="1">C5+C11+C24+C36+C48</f>
        <v>1803</v>
      </c>
      <c r="H5" s="550">
        <f t="shared" si="1"/>
        <v>28875675.399999999</v>
      </c>
      <c r="J5" s="539" t="s">
        <v>543</v>
      </c>
      <c r="K5" s="540">
        <f t="shared" si="0"/>
        <v>723</v>
      </c>
      <c r="L5" s="541">
        <f t="shared" si="0"/>
        <v>9139447.4000000004</v>
      </c>
      <c r="M5" s="443">
        <v>675</v>
      </c>
      <c r="N5" s="556">
        <v>12604740</v>
      </c>
    </row>
    <row r="6" spans="1:14" x14ac:dyDescent="0.3">
      <c r="A6" s="764"/>
      <c r="B6" s="539" t="s">
        <v>543</v>
      </c>
      <c r="C6" s="540">
        <v>473</v>
      </c>
      <c r="D6" s="541">
        <v>6352747.4000000004</v>
      </c>
      <c r="E6" s="536"/>
      <c r="F6" s="536" t="s">
        <v>1626</v>
      </c>
      <c r="G6">
        <f t="shared" si="1"/>
        <v>723</v>
      </c>
      <c r="H6" s="550">
        <f t="shared" si="1"/>
        <v>9139447.4000000004</v>
      </c>
      <c r="J6" s="539" t="s">
        <v>554</v>
      </c>
      <c r="K6" s="540">
        <f t="shared" si="0"/>
        <v>3125</v>
      </c>
      <c r="L6" s="541">
        <f t="shared" si="0"/>
        <v>46659585</v>
      </c>
      <c r="M6" s="443">
        <v>1635</v>
      </c>
      <c r="N6" s="556">
        <v>24841603</v>
      </c>
    </row>
    <row r="7" spans="1:14" x14ac:dyDescent="0.3">
      <c r="A7" s="764"/>
      <c r="B7" s="539" t="s">
        <v>554</v>
      </c>
      <c r="C7" s="540">
        <v>470</v>
      </c>
      <c r="D7" s="541">
        <v>6546966</v>
      </c>
      <c r="E7" s="536"/>
      <c r="F7" s="536" t="s">
        <v>1626</v>
      </c>
      <c r="G7">
        <f t="shared" si="1"/>
        <v>3225</v>
      </c>
      <c r="H7" s="550">
        <f t="shared" si="1"/>
        <v>49993665</v>
      </c>
      <c r="J7" s="539" t="s">
        <v>47</v>
      </c>
      <c r="K7" s="540">
        <f>C8+C15</f>
        <v>850</v>
      </c>
      <c r="L7" s="541">
        <f>D8+D15</f>
        <v>11740811</v>
      </c>
      <c r="M7" s="443">
        <v>440</v>
      </c>
      <c r="N7" s="556">
        <v>6326727</v>
      </c>
    </row>
    <row r="8" spans="1:14" x14ac:dyDescent="0.3">
      <c r="A8" s="764"/>
      <c r="B8" s="539" t="s">
        <v>47</v>
      </c>
      <c r="C8" s="540">
        <v>300</v>
      </c>
      <c r="D8" s="541">
        <v>4608410</v>
      </c>
      <c r="E8" s="536"/>
      <c r="F8" s="536" t="s">
        <v>1626</v>
      </c>
      <c r="G8">
        <f>C8+C15+C27+C39+C51</f>
        <v>1615</v>
      </c>
      <c r="H8" s="550">
        <f>D8+D15+D27+D39+D51</f>
        <v>22134348</v>
      </c>
      <c r="J8" s="539" t="s">
        <v>49</v>
      </c>
      <c r="K8" s="540">
        <f>C9+C16</f>
        <v>1088</v>
      </c>
      <c r="L8" s="541">
        <f>D9+D16</f>
        <v>17598288.399999999</v>
      </c>
      <c r="M8" s="443">
        <v>1325</v>
      </c>
      <c r="N8" s="556">
        <v>19286720</v>
      </c>
    </row>
    <row r="9" spans="1:14" x14ac:dyDescent="0.3">
      <c r="A9" s="764"/>
      <c r="B9" s="539" t="s">
        <v>49</v>
      </c>
      <c r="C9" s="540">
        <v>348</v>
      </c>
      <c r="D9" s="541">
        <v>5265526.4000000004</v>
      </c>
      <c r="E9" s="536"/>
      <c r="F9" s="536" t="s">
        <v>1626</v>
      </c>
      <c r="G9">
        <f>C9+C16+C28+C40+C52</f>
        <v>1088</v>
      </c>
      <c r="H9" s="550">
        <f>D9+D16+D28+D40+D52</f>
        <v>17598288.399999999</v>
      </c>
      <c r="J9" s="553" t="s">
        <v>1958</v>
      </c>
      <c r="K9" s="554">
        <f>SUM(K4:K8)</f>
        <v>7589</v>
      </c>
      <c r="L9" s="555">
        <f>SUM(L4:L8)</f>
        <v>114013807.19999999</v>
      </c>
      <c r="M9" s="443">
        <v>5175</v>
      </c>
      <c r="N9" s="556">
        <v>81935470</v>
      </c>
    </row>
    <row r="10" spans="1:14" x14ac:dyDescent="0.3">
      <c r="A10" s="756" t="s">
        <v>1553</v>
      </c>
      <c r="B10" s="757"/>
      <c r="C10" s="542">
        <f>SUM(C5:C9)</f>
        <v>2150</v>
      </c>
      <c r="D10" s="543">
        <f>SUM(D5:D9)</f>
        <v>32169245</v>
      </c>
      <c r="E10" s="536"/>
      <c r="F10" s="536"/>
      <c r="J10" s="552" t="s">
        <v>4</v>
      </c>
      <c r="K10" s="552" t="s">
        <v>961</v>
      </c>
      <c r="L10" s="538" t="s">
        <v>1552</v>
      </c>
      <c r="M10" s="552" t="s">
        <v>961</v>
      </c>
      <c r="N10" s="538" t="s">
        <v>1552</v>
      </c>
    </row>
    <row r="11" spans="1:14" x14ac:dyDescent="0.3">
      <c r="A11" s="758" t="s">
        <v>1619</v>
      </c>
      <c r="B11" s="539" t="s">
        <v>35</v>
      </c>
      <c r="C11" s="540">
        <v>1244</v>
      </c>
      <c r="D11" s="541">
        <v>19480080.199999999</v>
      </c>
      <c r="E11" s="536"/>
      <c r="F11" s="536" t="s">
        <v>1626</v>
      </c>
      <c r="J11" s="539" t="s">
        <v>35</v>
      </c>
      <c r="K11" s="443">
        <v>2247</v>
      </c>
      <c r="L11" s="556">
        <v>33911539.600000001</v>
      </c>
      <c r="M11" s="443">
        <v>1100</v>
      </c>
      <c r="N11" s="556">
        <v>18875680</v>
      </c>
    </row>
    <row r="12" spans="1:14" x14ac:dyDescent="0.3">
      <c r="A12" s="759"/>
      <c r="B12" s="539" t="s">
        <v>543</v>
      </c>
      <c r="C12" s="540">
        <v>250</v>
      </c>
      <c r="D12" s="541">
        <v>2786700</v>
      </c>
      <c r="E12" s="536"/>
      <c r="F12" s="536" t="s">
        <v>1626</v>
      </c>
      <c r="J12" s="539" t="s">
        <v>543</v>
      </c>
      <c r="K12" s="443">
        <v>2050</v>
      </c>
      <c r="L12" s="556">
        <v>20665799</v>
      </c>
      <c r="M12" s="443">
        <v>675</v>
      </c>
      <c r="N12" s="556">
        <v>12604740</v>
      </c>
    </row>
    <row r="13" spans="1:14" x14ac:dyDescent="0.3">
      <c r="A13" s="759"/>
      <c r="B13" s="539" t="s">
        <v>554</v>
      </c>
      <c r="C13" s="540">
        <v>2655</v>
      </c>
      <c r="D13" s="541">
        <v>40112619</v>
      </c>
      <c r="E13" s="536"/>
      <c r="F13" s="536" t="s">
        <v>1626</v>
      </c>
      <c r="J13" s="539" t="s">
        <v>554</v>
      </c>
      <c r="K13" s="443">
        <v>4000</v>
      </c>
      <c r="L13" s="556">
        <v>60393928</v>
      </c>
      <c r="M13" s="443">
        <v>1635</v>
      </c>
      <c r="N13" s="556">
        <v>24841603</v>
      </c>
    </row>
    <row r="14" spans="1:14" s="185" customFormat="1" x14ac:dyDescent="0.3">
      <c r="A14" s="759"/>
      <c r="B14" s="539" t="s">
        <v>2105</v>
      </c>
      <c r="C14" s="540"/>
      <c r="D14" s="541"/>
      <c r="E14" s="536"/>
      <c r="F14" s="536" t="s">
        <v>2468</v>
      </c>
      <c r="J14" s="539"/>
      <c r="K14" s="443"/>
      <c r="L14" s="556"/>
      <c r="M14" s="443"/>
      <c r="N14" s="556"/>
    </row>
    <row r="15" spans="1:14" x14ac:dyDescent="0.3">
      <c r="A15" s="759"/>
      <c r="B15" s="539" t="s">
        <v>47</v>
      </c>
      <c r="C15" s="540">
        <v>550</v>
      </c>
      <c r="D15" s="541">
        <v>7132401</v>
      </c>
      <c r="E15" s="536"/>
      <c r="F15" s="536" t="s">
        <v>1626</v>
      </c>
      <c r="J15" s="539" t="s">
        <v>47</v>
      </c>
      <c r="K15" s="443">
        <v>1698</v>
      </c>
      <c r="L15" s="556">
        <v>24375565.16</v>
      </c>
      <c r="M15" s="443">
        <v>440</v>
      </c>
      <c r="N15" s="556">
        <v>6326727</v>
      </c>
    </row>
    <row r="16" spans="1:14" x14ac:dyDescent="0.3">
      <c r="A16" s="760"/>
      <c r="B16" s="539" t="s">
        <v>49</v>
      </c>
      <c r="C16" s="540">
        <v>740</v>
      </c>
      <c r="D16" s="541">
        <v>12332762</v>
      </c>
      <c r="E16" s="536"/>
      <c r="F16" s="536" t="s">
        <v>1626</v>
      </c>
      <c r="J16" s="539" t="s">
        <v>49</v>
      </c>
      <c r="K16" s="443">
        <v>1538</v>
      </c>
      <c r="L16" s="556">
        <v>23391988.509999998</v>
      </c>
      <c r="M16" s="443">
        <v>1325</v>
      </c>
      <c r="N16" s="556">
        <v>19286720</v>
      </c>
    </row>
    <row r="17" spans="1:14" x14ac:dyDescent="0.3">
      <c r="A17" s="756" t="s">
        <v>1553</v>
      </c>
      <c r="B17" s="757"/>
      <c r="C17" s="542">
        <f>SUM(C11:C16)</f>
        <v>5439</v>
      </c>
      <c r="D17" s="543">
        <f>SUM(D11:D16)</f>
        <v>81844562.200000003</v>
      </c>
      <c r="E17" s="536"/>
      <c r="F17" s="536"/>
      <c r="J17" s="553" t="s">
        <v>1958</v>
      </c>
      <c r="K17" s="443">
        <f>SUM(K11:K16)</f>
        <v>11533</v>
      </c>
      <c r="L17" s="556">
        <f>SUM(L11:L16)</f>
        <v>162738820.26999998</v>
      </c>
      <c r="M17" s="443">
        <v>5175</v>
      </c>
      <c r="N17" s="556">
        <v>81935470</v>
      </c>
    </row>
    <row r="18" spans="1:14" x14ac:dyDescent="0.3">
      <c r="A18" s="758" t="s">
        <v>1617</v>
      </c>
      <c r="B18" s="539" t="s">
        <v>35</v>
      </c>
      <c r="C18" s="540">
        <v>1100</v>
      </c>
      <c r="D18" s="541">
        <v>18875680</v>
      </c>
      <c r="E18" s="648">
        <f>D18</f>
        <v>18875680</v>
      </c>
      <c r="F18" s="536" t="s">
        <v>1626</v>
      </c>
      <c r="G18" s="550">
        <v>21255320</v>
      </c>
    </row>
    <row r="19" spans="1:14" x14ac:dyDescent="0.3">
      <c r="A19" s="759"/>
      <c r="B19" s="539" t="s">
        <v>543</v>
      </c>
      <c r="C19" s="540">
        <v>675</v>
      </c>
      <c r="D19" s="541">
        <v>12604740</v>
      </c>
      <c r="E19" s="648">
        <f>D19</f>
        <v>12604740</v>
      </c>
      <c r="F19" s="536" t="s">
        <v>1626</v>
      </c>
      <c r="G19" s="550">
        <v>18875680</v>
      </c>
    </row>
    <row r="20" spans="1:14" x14ac:dyDescent="0.3">
      <c r="A20" s="759"/>
      <c r="B20" s="539" t="s">
        <v>554</v>
      </c>
      <c r="C20" s="540">
        <v>1635</v>
      </c>
      <c r="D20" s="541">
        <v>24841603</v>
      </c>
      <c r="E20" s="647">
        <f>D20+D32+D44</f>
        <v>32791866.800000001</v>
      </c>
      <c r="F20" s="536" t="s">
        <v>1626</v>
      </c>
      <c r="G20" s="550">
        <v>32791866.800000001</v>
      </c>
    </row>
    <row r="21" spans="1:14" x14ac:dyDescent="0.3">
      <c r="A21" s="759"/>
      <c r="B21" s="539" t="s">
        <v>47</v>
      </c>
      <c r="C21" s="540">
        <v>440</v>
      </c>
      <c r="D21" s="541">
        <v>6326727</v>
      </c>
      <c r="E21" s="647">
        <f>D21+D33+D45</f>
        <v>9736788.4000000004</v>
      </c>
      <c r="F21" s="536" t="s">
        <v>1626</v>
      </c>
      <c r="G21" s="550">
        <v>9736788.4000000004</v>
      </c>
    </row>
    <row r="22" spans="1:14" x14ac:dyDescent="0.3">
      <c r="A22" s="760"/>
      <c r="B22" s="539" t="s">
        <v>49</v>
      </c>
      <c r="C22" s="540">
        <v>1325</v>
      </c>
      <c r="D22" s="541">
        <v>19286720</v>
      </c>
      <c r="E22" s="647">
        <f>D22+D34</f>
        <v>21255320</v>
      </c>
      <c r="F22" s="536" t="s">
        <v>1626</v>
      </c>
      <c r="G22" s="550">
        <v>21255320</v>
      </c>
    </row>
    <row r="23" spans="1:14" x14ac:dyDescent="0.3">
      <c r="A23" s="756" t="s">
        <v>1553</v>
      </c>
      <c r="B23" s="757"/>
      <c r="C23" s="542">
        <f>SUM(C18:C22)</f>
        <v>5175</v>
      </c>
      <c r="D23" s="543">
        <f>SUM(D18:D22)</f>
        <v>81935470</v>
      </c>
      <c r="E23" s="543">
        <f>SUM(E18:E22)</f>
        <v>95264395.200000003</v>
      </c>
      <c r="F23" s="536"/>
    </row>
    <row r="24" spans="1:14" s="185" customFormat="1" x14ac:dyDescent="0.3">
      <c r="A24" s="758" t="s">
        <v>2104</v>
      </c>
      <c r="B24" s="539" t="s">
        <v>35</v>
      </c>
      <c r="C24" s="540"/>
      <c r="D24" s="541"/>
      <c r="E24" s="536"/>
      <c r="F24" s="536"/>
    </row>
    <row r="25" spans="1:14" s="185" customFormat="1" x14ac:dyDescent="0.3">
      <c r="A25" s="759"/>
      <c r="B25" s="539" t="s">
        <v>543</v>
      </c>
      <c r="C25" s="540"/>
      <c r="D25" s="541"/>
      <c r="E25" s="536"/>
      <c r="F25" s="536" t="s">
        <v>2468</v>
      </c>
    </row>
    <row r="26" spans="1:14" s="185" customFormat="1" x14ac:dyDescent="0.3">
      <c r="A26" s="759"/>
      <c r="B26" s="539" t="s">
        <v>554</v>
      </c>
      <c r="C26" s="540"/>
      <c r="D26" s="541"/>
      <c r="E26" s="536"/>
      <c r="F26" s="536"/>
    </row>
    <row r="27" spans="1:14" s="185" customFormat="1" x14ac:dyDescent="0.3">
      <c r="A27" s="759"/>
      <c r="B27" s="539" t="s">
        <v>47</v>
      </c>
      <c r="C27" s="540"/>
      <c r="D27" s="541"/>
      <c r="E27" s="536"/>
      <c r="F27" s="536"/>
    </row>
    <row r="28" spans="1:14" s="185" customFormat="1" x14ac:dyDescent="0.3">
      <c r="A28" s="760"/>
      <c r="B28" s="539" t="s">
        <v>49</v>
      </c>
      <c r="C28" s="540"/>
      <c r="D28" s="541"/>
      <c r="E28" s="536"/>
      <c r="F28" s="536" t="s">
        <v>2468</v>
      </c>
    </row>
    <row r="29" spans="1:14" s="185" customFormat="1" x14ac:dyDescent="0.3">
      <c r="A29" s="756" t="s">
        <v>1553</v>
      </c>
      <c r="B29" s="757"/>
      <c r="C29" s="542">
        <f>SUM(C24:C28)</f>
        <v>0</v>
      </c>
      <c r="D29" s="543">
        <f>SUM(D24:D28)</f>
        <v>0</v>
      </c>
      <c r="E29" s="536"/>
      <c r="F29" s="536"/>
    </row>
    <row r="30" spans="1:14" s="185" customFormat="1" x14ac:dyDescent="0.3">
      <c r="A30" s="758" t="s">
        <v>1621</v>
      </c>
      <c r="B30" s="539" t="s">
        <v>35</v>
      </c>
      <c r="C30" s="540"/>
      <c r="D30" s="541"/>
      <c r="E30" s="536"/>
      <c r="F30" s="536"/>
    </row>
    <row r="31" spans="1:14" s="185" customFormat="1" x14ac:dyDescent="0.3">
      <c r="A31" s="759"/>
      <c r="B31" s="539" t="s">
        <v>543</v>
      </c>
      <c r="C31" s="540"/>
      <c r="D31" s="541"/>
      <c r="E31" s="536"/>
      <c r="F31" s="536"/>
    </row>
    <row r="32" spans="1:14" s="185" customFormat="1" ht="42" x14ac:dyDescent="0.3">
      <c r="A32" s="759"/>
      <c r="B32" s="539" t="s">
        <v>554</v>
      </c>
      <c r="C32" s="540">
        <f>166+10</f>
        <v>176</v>
      </c>
      <c r="D32" s="541">
        <f>3128345.8+144158</f>
        <v>3272503.8</v>
      </c>
      <c r="E32" s="448" t="s">
        <v>1623</v>
      </c>
      <c r="F32" s="536" t="s">
        <v>1626</v>
      </c>
    </row>
    <row r="33" spans="1:6" s="185" customFormat="1" x14ac:dyDescent="0.3">
      <c r="A33" s="759"/>
      <c r="B33" s="539" t="s">
        <v>47</v>
      </c>
      <c r="C33" s="540">
        <v>163</v>
      </c>
      <c r="D33" s="541">
        <v>2984041.4</v>
      </c>
      <c r="E33" s="448" t="s">
        <v>2470</v>
      </c>
      <c r="F33" s="536" t="s">
        <v>1626</v>
      </c>
    </row>
    <row r="34" spans="1:6" s="185" customFormat="1" x14ac:dyDescent="0.3">
      <c r="A34" s="760"/>
      <c r="B34" s="539" t="s">
        <v>49</v>
      </c>
      <c r="C34" s="540">
        <v>125</v>
      </c>
      <c r="D34" s="541">
        <v>1968600</v>
      </c>
      <c r="E34" s="448" t="s">
        <v>1622</v>
      </c>
      <c r="F34" s="536" t="s">
        <v>1626</v>
      </c>
    </row>
    <row r="35" spans="1:6" s="185" customFormat="1" x14ac:dyDescent="0.3">
      <c r="A35" s="756" t="s">
        <v>1553</v>
      </c>
      <c r="B35" s="757"/>
      <c r="C35" s="542">
        <f>SUM(C30:C34)</f>
        <v>464</v>
      </c>
      <c r="D35" s="543">
        <f>SUM(D30:D34)</f>
        <v>8225145.1999999993</v>
      </c>
      <c r="E35" s="448"/>
      <c r="F35" s="536"/>
    </row>
    <row r="36" spans="1:6" x14ac:dyDescent="0.3">
      <c r="A36" s="758" t="s">
        <v>1620</v>
      </c>
      <c r="B36" s="539" t="s">
        <v>35</v>
      </c>
      <c r="C36" s="540"/>
      <c r="D36" s="541"/>
      <c r="E36" s="448"/>
      <c r="F36" s="536"/>
    </row>
    <row r="37" spans="1:6" x14ac:dyDescent="0.3">
      <c r="A37" s="759"/>
      <c r="B37" s="539" t="s">
        <v>543</v>
      </c>
      <c r="C37" s="540"/>
      <c r="D37" s="541"/>
      <c r="E37" s="448"/>
      <c r="F37" s="536"/>
    </row>
    <row r="38" spans="1:6" ht="28" x14ac:dyDescent="0.3">
      <c r="A38" s="759"/>
      <c r="B38" s="539" t="s">
        <v>554</v>
      </c>
      <c r="C38" s="540">
        <v>100</v>
      </c>
      <c r="D38" s="541">
        <v>3334080.0000000005</v>
      </c>
      <c r="E38" s="448" t="s">
        <v>2102</v>
      </c>
      <c r="F38" s="536" t="s">
        <v>1626</v>
      </c>
    </row>
    <row r="39" spans="1:6" x14ac:dyDescent="0.3">
      <c r="A39" s="759"/>
      <c r="B39" s="539" t="s">
        <v>47</v>
      </c>
      <c r="C39" s="540">
        <v>525</v>
      </c>
      <c r="D39" s="541">
        <v>7550545</v>
      </c>
      <c r="E39" s="536" t="s">
        <v>2103</v>
      </c>
      <c r="F39" s="536" t="s">
        <v>1626</v>
      </c>
    </row>
    <row r="40" spans="1:6" x14ac:dyDescent="0.3">
      <c r="A40" s="760"/>
      <c r="B40" s="539" t="s">
        <v>49</v>
      </c>
      <c r="C40" s="540"/>
      <c r="D40" s="541"/>
      <c r="E40" s="536"/>
      <c r="F40" s="536"/>
    </row>
    <row r="41" spans="1:6" x14ac:dyDescent="0.3">
      <c r="A41" s="756" t="s">
        <v>1553</v>
      </c>
      <c r="B41" s="757"/>
      <c r="C41" s="542">
        <f>SUM(C36:C40)</f>
        <v>625</v>
      </c>
      <c r="D41" s="543">
        <f>SUM(D36:D40)</f>
        <v>10884625</v>
      </c>
      <c r="E41" s="536"/>
      <c r="F41" s="536"/>
    </row>
    <row r="42" spans="1:6" x14ac:dyDescent="0.3">
      <c r="A42" s="758" t="s">
        <v>2106</v>
      </c>
      <c r="B42" s="539" t="s">
        <v>35</v>
      </c>
      <c r="C42" s="540"/>
      <c r="D42" s="541"/>
      <c r="E42" s="536"/>
      <c r="F42" s="536"/>
    </row>
    <row r="43" spans="1:6" x14ac:dyDescent="0.3">
      <c r="A43" s="759"/>
      <c r="B43" s="539" t="s">
        <v>543</v>
      </c>
      <c r="C43" s="540"/>
      <c r="D43" s="541"/>
      <c r="E43" s="536"/>
      <c r="F43" s="536"/>
    </row>
    <row r="44" spans="1:6" x14ac:dyDescent="0.3">
      <c r="A44" s="759"/>
      <c r="B44" s="539" t="s">
        <v>554</v>
      </c>
      <c r="C44" s="540">
        <v>600</v>
      </c>
      <c r="D44" s="541">
        <v>4677760</v>
      </c>
      <c r="E44" s="536"/>
      <c r="F44" s="536" t="s">
        <v>1626</v>
      </c>
    </row>
    <row r="45" spans="1:6" x14ac:dyDescent="0.3">
      <c r="A45" s="759"/>
      <c r="B45" s="539" t="s">
        <v>47</v>
      </c>
      <c r="C45" s="540">
        <v>25</v>
      </c>
      <c r="D45" s="541">
        <v>426020</v>
      </c>
      <c r="E45" s="648"/>
      <c r="F45" s="536" t="s">
        <v>1626</v>
      </c>
    </row>
    <row r="46" spans="1:6" x14ac:dyDescent="0.3">
      <c r="A46" s="760"/>
      <c r="B46" s="539" t="s">
        <v>49</v>
      </c>
      <c r="C46" s="540"/>
      <c r="D46" s="541"/>
      <c r="E46" s="536"/>
      <c r="F46" s="536"/>
    </row>
    <row r="47" spans="1:6" x14ac:dyDescent="0.3">
      <c r="A47" s="756" t="s">
        <v>1553</v>
      </c>
      <c r="B47" s="757"/>
      <c r="C47" s="542">
        <f>SUM(C42:C46)</f>
        <v>625</v>
      </c>
      <c r="D47" s="543">
        <f>SUM(D42:D46)</f>
        <v>5103780</v>
      </c>
      <c r="E47" s="536"/>
      <c r="F47" s="536"/>
    </row>
    <row r="48" spans="1:6" s="185" customFormat="1" x14ac:dyDescent="0.3">
      <c r="A48" s="758" t="s">
        <v>2107</v>
      </c>
      <c r="B48" s="539" t="s">
        <v>35</v>
      </c>
      <c r="C48" s="540"/>
      <c r="D48" s="541"/>
      <c r="E48" s="536"/>
      <c r="F48" s="536"/>
    </row>
    <row r="49" spans="1:6" s="185" customFormat="1" x14ac:dyDescent="0.3">
      <c r="A49" s="759"/>
      <c r="B49" s="539" t="s">
        <v>543</v>
      </c>
      <c r="C49" s="540"/>
      <c r="D49" s="541"/>
      <c r="E49" s="536"/>
      <c r="F49" s="536"/>
    </row>
    <row r="50" spans="1:6" s="185" customFormat="1" x14ac:dyDescent="0.3">
      <c r="A50" s="759"/>
      <c r="B50" s="539" t="s">
        <v>554</v>
      </c>
      <c r="C50" s="540"/>
      <c r="D50" s="541"/>
      <c r="E50" s="536"/>
      <c r="F50" s="536"/>
    </row>
    <row r="51" spans="1:6" s="185" customFormat="1" x14ac:dyDescent="0.3">
      <c r="A51" s="759"/>
      <c r="B51" s="539" t="s">
        <v>47</v>
      </c>
      <c r="C51" s="540">
        <v>240</v>
      </c>
      <c r="D51" s="541">
        <v>2842992</v>
      </c>
      <c r="E51" s="536"/>
      <c r="F51" s="536" t="s">
        <v>2469</v>
      </c>
    </row>
    <row r="52" spans="1:6" s="185" customFormat="1" x14ac:dyDescent="0.3">
      <c r="A52" s="760"/>
      <c r="B52" s="539" t="s">
        <v>49</v>
      </c>
      <c r="C52" s="540"/>
      <c r="D52" s="541"/>
      <c r="E52" s="536"/>
      <c r="F52" s="536"/>
    </row>
    <row r="53" spans="1:6" s="185" customFormat="1" x14ac:dyDescent="0.3">
      <c r="A53" s="756" t="s">
        <v>1553</v>
      </c>
      <c r="B53" s="757"/>
      <c r="C53" s="542">
        <f>SUM(C48:C52)</f>
        <v>240</v>
      </c>
      <c r="D53" s="543">
        <f>SUM(D48:D52)</f>
        <v>2842992</v>
      </c>
      <c r="E53" s="536"/>
      <c r="F53" s="536"/>
    </row>
    <row r="54" spans="1:6" s="185" customFormat="1" x14ac:dyDescent="0.3">
      <c r="A54" s="761" t="s">
        <v>1556</v>
      </c>
      <c r="B54" s="544" t="s">
        <v>35</v>
      </c>
      <c r="C54" s="544">
        <v>190</v>
      </c>
      <c r="D54" s="545">
        <v>219755</v>
      </c>
      <c r="E54" s="536"/>
      <c r="F54" s="536" t="s">
        <v>1626</v>
      </c>
    </row>
    <row r="55" spans="1:6" s="185" customFormat="1" ht="28" x14ac:dyDescent="0.3">
      <c r="A55" s="761"/>
      <c r="B55" s="544" t="s">
        <v>543</v>
      </c>
      <c r="C55" s="544">
        <v>170</v>
      </c>
      <c r="D55" s="545">
        <v>328300</v>
      </c>
      <c r="E55" s="536"/>
      <c r="F55" s="448" t="s">
        <v>1627</v>
      </c>
    </row>
    <row r="56" spans="1:6" s="185" customFormat="1" x14ac:dyDescent="0.3">
      <c r="A56" s="761"/>
      <c r="B56" s="544" t="s">
        <v>554</v>
      </c>
      <c r="C56" s="544">
        <v>185</v>
      </c>
      <c r="D56" s="545">
        <v>449250</v>
      </c>
      <c r="E56" s="536"/>
      <c r="F56" s="536" t="s">
        <v>1626</v>
      </c>
    </row>
    <row r="57" spans="1:6" s="185" customFormat="1" x14ac:dyDescent="0.3">
      <c r="A57" s="761"/>
      <c r="B57" s="544" t="s">
        <v>47</v>
      </c>
      <c r="C57" s="544">
        <v>150</v>
      </c>
      <c r="D57" s="545">
        <v>323950</v>
      </c>
      <c r="E57" s="536"/>
      <c r="F57" s="536" t="s">
        <v>1626</v>
      </c>
    </row>
    <row r="58" spans="1:6" s="185" customFormat="1" x14ac:dyDescent="0.3">
      <c r="A58" s="761"/>
      <c r="B58" s="544" t="s">
        <v>49</v>
      </c>
      <c r="C58" s="544">
        <v>90</v>
      </c>
      <c r="D58" s="545">
        <v>173850</v>
      </c>
      <c r="E58" s="536"/>
      <c r="F58" s="536" t="s">
        <v>1626</v>
      </c>
    </row>
    <row r="59" spans="1:6" s="185" customFormat="1" x14ac:dyDescent="0.3">
      <c r="A59" s="756" t="s">
        <v>1553</v>
      </c>
      <c r="B59" s="757"/>
      <c r="C59" s="546">
        <f>SUM(C54:C58)</f>
        <v>785</v>
      </c>
      <c r="D59" s="547">
        <f>SUM(D54:D58)</f>
        <v>1495105</v>
      </c>
      <c r="E59" s="536"/>
      <c r="F59" s="536"/>
    </row>
    <row r="60" spans="1:6" x14ac:dyDescent="0.3">
      <c r="A60" s="758" t="s">
        <v>12</v>
      </c>
      <c r="B60" s="539" t="s">
        <v>35</v>
      </c>
      <c r="C60" s="540">
        <f>C5+C11+C18+C24+C30+C36+C42+C48+C54</f>
        <v>3093</v>
      </c>
      <c r="D60" s="548">
        <f>D5+D11+D18+D24+D30+D36+D42+D48+D54</f>
        <v>47971110.399999999</v>
      </c>
      <c r="E60" s="536"/>
      <c r="F60" s="536"/>
    </row>
    <row r="61" spans="1:6" x14ac:dyDescent="0.3">
      <c r="A61" s="759"/>
      <c r="B61" s="539" t="s">
        <v>543</v>
      </c>
      <c r="C61" s="540">
        <f>C55+C49+C43+C37+C31+C25+C19+C12+C6</f>
        <v>1568</v>
      </c>
      <c r="D61" s="548">
        <f>D55+D49+D43+D37+D31+D25+D19+D12+D6</f>
        <v>22072487.399999999</v>
      </c>
      <c r="E61" s="536"/>
      <c r="F61" s="536"/>
    </row>
    <row r="62" spans="1:6" x14ac:dyDescent="0.3">
      <c r="A62" s="759"/>
      <c r="B62" s="539" t="s">
        <v>554</v>
      </c>
      <c r="C62" s="540">
        <f>C56+C50+C44+C38+C32+C26+C20+C14+C13+C7</f>
        <v>5821</v>
      </c>
      <c r="D62" s="548">
        <f>D56+D50+D44+D38+D32+D26+D20+D14+D13+D7</f>
        <v>83234781.799999997</v>
      </c>
      <c r="E62" s="536"/>
      <c r="F62" s="536"/>
    </row>
    <row r="63" spans="1:6" x14ac:dyDescent="0.3">
      <c r="A63" s="759"/>
      <c r="B63" s="539" t="s">
        <v>47</v>
      </c>
      <c r="C63" s="540">
        <f>C57+C51+C45+C39+C33+C27+C21+C15+C8</f>
        <v>2393</v>
      </c>
      <c r="D63" s="548">
        <f>D57+D51+D45+D39+D33+D27+D21+D15+D8</f>
        <v>32195086.399999999</v>
      </c>
      <c r="E63" s="536"/>
      <c r="F63" s="536"/>
    </row>
    <row r="64" spans="1:6" x14ac:dyDescent="0.3">
      <c r="A64" s="760"/>
      <c r="B64" s="539" t="s">
        <v>49</v>
      </c>
      <c r="C64" s="540">
        <f>C58+C52+C46+C40+C34+C28+C22+C16+C9</f>
        <v>2628</v>
      </c>
      <c r="D64" s="548">
        <f>D58+D52+D46+D40+D34+D28+D22+D16+D9</f>
        <v>39027458.399999999</v>
      </c>
      <c r="E64" s="536"/>
      <c r="F64" s="536"/>
    </row>
    <row r="65" spans="1:6" x14ac:dyDescent="0.3">
      <c r="A65" s="756" t="s">
        <v>1554</v>
      </c>
      <c r="B65" s="757"/>
      <c r="C65" s="549">
        <f>SUM(C60:C64)</f>
        <v>15503</v>
      </c>
      <c r="D65" s="543">
        <f>SUM(D60:D64)</f>
        <v>224500924.40000001</v>
      </c>
      <c r="E65" s="536"/>
      <c r="F65" s="536"/>
    </row>
    <row r="67" spans="1:6" ht="14.5" x14ac:dyDescent="0.35">
      <c r="A67" s="534" t="s">
        <v>1956</v>
      </c>
      <c r="C67">
        <f>C10+C17+C29+C41+C53+C59</f>
        <v>9239</v>
      </c>
      <c r="D67" s="550">
        <f>D10+D17+D29+D41+D53+D59</f>
        <v>129236529.2</v>
      </c>
      <c r="E67" s="535"/>
    </row>
    <row r="68" spans="1:6" x14ac:dyDescent="0.3">
      <c r="A68" s="534" t="s">
        <v>1957</v>
      </c>
      <c r="C68">
        <f>C47+C35+C23</f>
        <v>6264</v>
      </c>
      <c r="D68" s="550">
        <f>D47+D35+D23</f>
        <v>95264395.200000003</v>
      </c>
    </row>
    <row r="69" spans="1:6" x14ac:dyDescent="0.3">
      <c r="A69" s="534" t="s">
        <v>1958</v>
      </c>
      <c r="C69" s="551">
        <f>SUM(C67:C68)</f>
        <v>15503</v>
      </c>
      <c r="D69" s="550">
        <f>SUM(D67:D68)</f>
        <v>224500924.40000001</v>
      </c>
    </row>
  </sheetData>
  <mergeCells count="23">
    <mergeCell ref="F3:F4"/>
    <mergeCell ref="A3:D3"/>
    <mergeCell ref="A5:A9"/>
    <mergeCell ref="A30:A34"/>
    <mergeCell ref="A35:B35"/>
    <mergeCell ref="E3:E4"/>
    <mergeCell ref="A24:A28"/>
    <mergeCell ref="A29:B29"/>
    <mergeCell ref="A65:B65"/>
    <mergeCell ref="A10:B10"/>
    <mergeCell ref="A17:B17"/>
    <mergeCell ref="A23:B23"/>
    <mergeCell ref="A41:B41"/>
    <mergeCell ref="A47:B47"/>
    <mergeCell ref="A59:B59"/>
    <mergeCell ref="A11:A16"/>
    <mergeCell ref="A18:A22"/>
    <mergeCell ref="A36:A40"/>
    <mergeCell ref="A42:A46"/>
    <mergeCell ref="A60:A64"/>
    <mergeCell ref="A54:A58"/>
    <mergeCell ref="A48:A52"/>
    <mergeCell ref="A53:B53"/>
  </mergeCells>
  <pageMargins left="0.31496062992125984" right="0.11811023622047245" top="0.15748031496062992" bottom="0.15748031496062992" header="0.31496062992125984" footer="0.31496062992125984"/>
  <pageSetup paperSize="9" scale="8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topLeftCell="A31" zoomScaleNormal="100" zoomScaleSheetLayoutView="86" workbookViewId="0">
      <selection activeCell="E43" sqref="E43"/>
    </sheetView>
  </sheetViews>
  <sheetFormatPr defaultColWidth="12.6640625" defaultRowHeight="15" customHeight="1" x14ac:dyDescent="0.3"/>
  <cols>
    <col min="1" max="1" width="0.5" style="185" customWidth="1"/>
    <col min="2" max="2" width="12" style="185" customWidth="1"/>
    <col min="3" max="3" width="24.4140625" style="185" customWidth="1"/>
    <col min="4" max="4" width="24.9140625" style="185" customWidth="1"/>
    <col min="5" max="6" width="41.75" style="185" customWidth="1"/>
    <col min="7" max="7" width="6.6640625" style="185" customWidth="1"/>
    <col min="8" max="8" width="15.75" style="185" customWidth="1"/>
    <col min="9" max="9" width="11" style="185" customWidth="1"/>
    <col min="10" max="10" width="12.1640625" style="185" customWidth="1"/>
    <col min="11" max="11" width="7.6640625" style="185" customWidth="1"/>
    <col min="12" max="12" width="15.582031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ht="14.25" customHeight="1" x14ac:dyDescent="0.35">
      <c r="A3" s="1"/>
      <c r="B3" s="726" t="s">
        <v>1557</v>
      </c>
      <c r="C3" s="727"/>
      <c r="D3" s="727"/>
      <c r="E3" s="727"/>
      <c r="F3" s="727"/>
      <c r="G3" s="727"/>
      <c r="H3" s="727"/>
      <c r="I3" s="727"/>
      <c r="J3" s="1"/>
      <c r="K3" s="1"/>
      <c r="L3" s="1"/>
      <c r="M3" s="1"/>
      <c r="N3" s="1"/>
      <c r="O3" s="1"/>
      <c r="P3" s="1"/>
      <c r="Q3" s="1"/>
      <c r="R3" s="1"/>
      <c r="S3" s="1"/>
      <c r="T3" s="1"/>
      <c r="U3" s="1"/>
      <c r="V3" s="1"/>
      <c r="W3" s="1"/>
      <c r="X3" s="1"/>
      <c r="Y3" s="1"/>
      <c r="Z3" s="1"/>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1558</v>
      </c>
      <c r="G6" s="728"/>
      <c r="H6" s="728"/>
      <c r="I6" s="196"/>
      <c r="J6" s="196"/>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8"/>
      <c r="G7" s="196"/>
      <c r="H7" s="196"/>
      <c r="I7" s="479"/>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561</v>
      </c>
      <c r="G9" s="720" t="s">
        <v>9</v>
      </c>
      <c r="H9" s="720" t="s">
        <v>10</v>
      </c>
      <c r="I9" s="720" t="s">
        <v>11</v>
      </c>
      <c r="J9" s="1"/>
      <c r="K9" s="1"/>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1"/>
      <c r="K10" s="1"/>
      <c r="L10" s="1"/>
      <c r="M10" s="1"/>
      <c r="N10" s="1"/>
      <c r="O10" s="1"/>
      <c r="P10" s="1"/>
      <c r="Q10" s="1"/>
      <c r="R10" s="1"/>
      <c r="S10" s="1"/>
      <c r="T10" s="1"/>
      <c r="U10" s="1"/>
      <c r="V10" s="1"/>
      <c r="W10" s="1"/>
      <c r="X10" s="1"/>
      <c r="Y10" s="1"/>
      <c r="Z10" s="1"/>
    </row>
    <row r="11" spans="1:26" ht="20.5" customHeight="1" x14ac:dyDescent="0.3">
      <c r="A11" s="1"/>
      <c r="B11" s="454" t="s">
        <v>49</v>
      </c>
      <c r="C11" s="454" t="s">
        <v>1559</v>
      </c>
      <c r="D11" s="454" t="s">
        <v>1560</v>
      </c>
      <c r="E11" s="473" t="s">
        <v>1469</v>
      </c>
      <c r="F11" s="498" t="s">
        <v>31</v>
      </c>
      <c r="G11" s="477">
        <v>50</v>
      </c>
      <c r="H11" s="370">
        <f t="shared" ref="H11:H17" si="0">J11*G11</f>
        <v>812040</v>
      </c>
      <c r="I11" s="366"/>
      <c r="J11" s="186">
        <v>16240.8</v>
      </c>
      <c r="K11" s="1"/>
      <c r="L11" s="1"/>
      <c r="M11" s="309"/>
      <c r="N11" s="310"/>
      <c r="O11" s="1"/>
      <c r="P11" s="318"/>
      <c r="Q11" s="309"/>
      <c r="R11" s="310"/>
      <c r="S11" s="1"/>
      <c r="T11" s="1"/>
      <c r="U11" s="1"/>
      <c r="V11" s="1"/>
      <c r="W11" s="1"/>
      <c r="X11" s="1"/>
      <c r="Y11" s="1"/>
      <c r="Z11" s="1"/>
    </row>
    <row r="12" spans="1:26" ht="20.5" customHeight="1" x14ac:dyDescent="0.3">
      <c r="A12" s="1"/>
      <c r="B12" s="454" t="s">
        <v>49</v>
      </c>
      <c r="C12" s="454" t="s">
        <v>1561</v>
      </c>
      <c r="D12" s="454" t="s">
        <v>1562</v>
      </c>
      <c r="E12" s="473" t="s">
        <v>1469</v>
      </c>
      <c r="F12" s="474" t="s">
        <v>1470</v>
      </c>
      <c r="G12" s="477">
        <v>50</v>
      </c>
      <c r="H12" s="370">
        <f t="shared" si="0"/>
        <v>925290</v>
      </c>
      <c r="I12" s="366"/>
      <c r="J12" s="186">
        <v>18505.8</v>
      </c>
      <c r="K12" s="1"/>
      <c r="L12" s="1"/>
      <c r="M12" s="309"/>
      <c r="N12" s="310"/>
      <c r="O12" s="1"/>
      <c r="P12" s="318"/>
      <c r="Q12" s="309"/>
      <c r="R12" s="310"/>
      <c r="S12" s="1"/>
      <c r="T12" s="1"/>
      <c r="U12" s="1"/>
      <c r="V12" s="1"/>
      <c r="W12" s="1"/>
      <c r="X12" s="1"/>
      <c r="Y12" s="1"/>
      <c r="Z12" s="1"/>
    </row>
    <row r="13" spans="1:26" ht="20.5" customHeight="1" x14ac:dyDescent="0.35">
      <c r="A13" s="1"/>
      <c r="B13" s="454" t="s">
        <v>49</v>
      </c>
      <c r="C13" s="454" t="s">
        <v>1563</v>
      </c>
      <c r="D13" s="454" t="s">
        <v>1564</v>
      </c>
      <c r="E13" s="473" t="s">
        <v>1471</v>
      </c>
      <c r="F13" s="499" t="s">
        <v>488</v>
      </c>
      <c r="G13" s="477">
        <v>50</v>
      </c>
      <c r="H13" s="370">
        <f t="shared" si="0"/>
        <v>545790</v>
      </c>
      <c r="I13" s="366"/>
      <c r="J13" s="186">
        <v>10915.8</v>
      </c>
      <c r="K13" s="1"/>
      <c r="L13" s="1"/>
      <c r="M13" s="309"/>
      <c r="N13" s="310"/>
      <c r="O13" s="1"/>
      <c r="P13" s="318"/>
      <c r="Q13" s="309"/>
      <c r="R13" s="310"/>
      <c r="S13" s="1"/>
      <c r="T13" s="1"/>
      <c r="U13" s="1"/>
      <c r="V13" s="1"/>
      <c r="W13" s="1"/>
      <c r="X13" s="1"/>
      <c r="Y13" s="1"/>
      <c r="Z13" s="1"/>
    </row>
    <row r="14" spans="1:26" ht="20.5" customHeight="1" x14ac:dyDescent="0.35">
      <c r="A14" s="1"/>
      <c r="B14" s="454" t="s">
        <v>49</v>
      </c>
      <c r="C14" s="454" t="s">
        <v>1565</v>
      </c>
      <c r="D14" s="454" t="s">
        <v>1566</v>
      </c>
      <c r="E14" s="473" t="s">
        <v>1471</v>
      </c>
      <c r="F14" s="499" t="s">
        <v>187</v>
      </c>
      <c r="G14" s="477">
        <v>50</v>
      </c>
      <c r="H14" s="370">
        <f t="shared" si="0"/>
        <v>778390</v>
      </c>
      <c r="I14" s="366"/>
      <c r="J14" s="186">
        <v>15567.8</v>
      </c>
      <c r="K14" s="1"/>
      <c r="L14" s="1"/>
      <c r="M14" s="309"/>
      <c r="N14" s="310"/>
      <c r="O14" s="1"/>
      <c r="P14" s="318"/>
      <c r="Q14" s="309"/>
      <c r="R14" s="310"/>
      <c r="S14" s="1"/>
      <c r="T14" s="1"/>
      <c r="U14" s="1"/>
      <c r="V14" s="1"/>
      <c r="W14" s="1"/>
      <c r="X14" s="1"/>
      <c r="Y14" s="1"/>
      <c r="Z14" s="1"/>
    </row>
    <row r="15" spans="1:26" ht="20.5" customHeight="1" x14ac:dyDescent="0.3">
      <c r="A15" s="1"/>
      <c r="B15" s="454" t="s">
        <v>49</v>
      </c>
      <c r="C15" s="454" t="s">
        <v>1567</v>
      </c>
      <c r="D15" s="454" t="s">
        <v>1568</v>
      </c>
      <c r="E15" s="475" t="s">
        <v>1472</v>
      </c>
      <c r="F15" s="475" t="s">
        <v>147</v>
      </c>
      <c r="G15" s="477">
        <v>50</v>
      </c>
      <c r="H15" s="370">
        <f t="shared" si="0"/>
        <v>735750</v>
      </c>
      <c r="I15" s="366"/>
      <c r="J15" s="186">
        <v>14715</v>
      </c>
      <c r="K15" s="1"/>
      <c r="L15" s="1"/>
      <c r="M15" s="309"/>
      <c r="N15" s="310"/>
      <c r="O15" s="1"/>
      <c r="P15" s="318"/>
      <c r="Q15" s="309"/>
      <c r="R15" s="310"/>
      <c r="S15" s="1"/>
      <c r="T15" s="1"/>
      <c r="U15" s="1"/>
      <c r="V15" s="1"/>
      <c r="W15" s="1"/>
      <c r="X15" s="1"/>
      <c r="Y15" s="1"/>
      <c r="Z15" s="1"/>
    </row>
    <row r="16" spans="1:26" ht="20.5" customHeight="1" x14ac:dyDescent="0.3">
      <c r="A16" s="1"/>
      <c r="B16" s="454" t="s">
        <v>49</v>
      </c>
      <c r="C16" s="454" t="s">
        <v>1569</v>
      </c>
      <c r="D16" s="454" t="s">
        <v>1570</v>
      </c>
      <c r="E16" s="475" t="s">
        <v>1472</v>
      </c>
      <c r="F16" s="475" t="s">
        <v>496</v>
      </c>
      <c r="G16" s="477">
        <v>25</v>
      </c>
      <c r="H16" s="370">
        <f t="shared" si="0"/>
        <v>207019.99999999997</v>
      </c>
      <c r="I16" s="366"/>
      <c r="J16" s="186">
        <v>8280.7999999999993</v>
      </c>
      <c r="K16" s="1"/>
      <c r="L16" s="1"/>
      <c r="M16" s="309"/>
      <c r="N16" s="310"/>
      <c r="O16" s="1"/>
      <c r="P16" s="318"/>
      <c r="Q16" s="309"/>
      <c r="R16" s="310"/>
      <c r="S16" s="1"/>
      <c r="T16" s="1"/>
      <c r="U16" s="1"/>
      <c r="V16" s="1"/>
      <c r="W16" s="1"/>
      <c r="X16" s="1"/>
      <c r="Y16" s="1"/>
      <c r="Z16" s="1"/>
    </row>
    <row r="17" spans="1:26" ht="20.5" customHeight="1" x14ac:dyDescent="0.3">
      <c r="A17" s="1"/>
      <c r="B17" s="454" t="s">
        <v>49</v>
      </c>
      <c r="C17" s="454" t="s">
        <v>1571</v>
      </c>
      <c r="D17" s="454" t="s">
        <v>1572</v>
      </c>
      <c r="E17" s="473" t="s">
        <v>1473</v>
      </c>
      <c r="F17" s="474" t="s">
        <v>489</v>
      </c>
      <c r="G17" s="477">
        <v>50</v>
      </c>
      <c r="H17" s="370">
        <f t="shared" si="0"/>
        <v>619290</v>
      </c>
      <c r="I17" s="366"/>
      <c r="J17" s="186">
        <v>12385.8</v>
      </c>
      <c r="K17" s="1"/>
      <c r="L17" s="1"/>
      <c r="M17" s="309"/>
      <c r="N17" s="310"/>
      <c r="O17" s="1"/>
      <c r="P17" s="318"/>
      <c r="Q17" s="309"/>
      <c r="R17" s="310"/>
      <c r="S17" s="1"/>
      <c r="T17" s="1"/>
      <c r="U17" s="1"/>
      <c r="V17" s="1"/>
      <c r="W17" s="1"/>
      <c r="X17" s="1"/>
      <c r="Y17" s="1"/>
      <c r="Z17" s="1"/>
    </row>
    <row r="18" spans="1:26" ht="20.5" customHeight="1" x14ac:dyDescent="0.3">
      <c r="A18" s="1"/>
      <c r="B18" s="454" t="s">
        <v>49</v>
      </c>
      <c r="C18" s="454" t="s">
        <v>1573</v>
      </c>
      <c r="D18" s="454" t="s">
        <v>1574</v>
      </c>
      <c r="E18" s="473" t="s">
        <v>1474</v>
      </c>
      <c r="F18" s="476" t="s">
        <v>26</v>
      </c>
      <c r="G18" s="477">
        <v>50</v>
      </c>
      <c r="H18" s="370">
        <f t="shared" ref="H18:H35" si="1">J18*G18</f>
        <v>485039.99999999994</v>
      </c>
      <c r="I18" s="366"/>
      <c r="J18" s="186">
        <v>9700.7999999999993</v>
      </c>
      <c r="K18" s="1"/>
      <c r="L18" s="1"/>
      <c r="M18" s="309"/>
      <c r="N18" s="310"/>
      <c r="O18" s="1"/>
      <c r="P18" s="318"/>
      <c r="Q18" s="309"/>
      <c r="R18" s="310"/>
      <c r="S18" s="1"/>
      <c r="T18" s="1"/>
      <c r="U18" s="1"/>
      <c r="V18" s="1"/>
      <c r="W18" s="1"/>
      <c r="X18" s="1"/>
      <c r="Y18" s="1"/>
      <c r="Z18" s="1"/>
    </row>
    <row r="19" spans="1:26" ht="20.5" customHeight="1" x14ac:dyDescent="0.3">
      <c r="A19" s="1"/>
      <c r="B19" s="454" t="s">
        <v>49</v>
      </c>
      <c r="C19" s="454" t="s">
        <v>1575</v>
      </c>
      <c r="D19" s="454" t="s">
        <v>1576</v>
      </c>
      <c r="E19" s="472" t="s">
        <v>1475</v>
      </c>
      <c r="F19" s="474" t="s">
        <v>429</v>
      </c>
      <c r="G19" s="477">
        <v>50</v>
      </c>
      <c r="H19" s="370">
        <f t="shared" si="1"/>
        <v>720790</v>
      </c>
      <c r="I19" s="366"/>
      <c r="J19" s="186">
        <v>14415.8</v>
      </c>
      <c r="K19" s="1"/>
      <c r="L19" s="1"/>
      <c r="M19" s="309"/>
      <c r="N19" s="310"/>
      <c r="O19" s="1"/>
      <c r="P19" s="318"/>
      <c r="Q19" s="309"/>
      <c r="R19" s="310"/>
      <c r="S19" s="1"/>
      <c r="T19" s="1"/>
      <c r="U19" s="1"/>
      <c r="V19" s="1"/>
      <c r="W19" s="1"/>
      <c r="X19" s="1"/>
      <c r="Y19" s="1"/>
      <c r="Z19" s="1"/>
    </row>
    <row r="20" spans="1:26" ht="20.5" customHeight="1" x14ac:dyDescent="0.3">
      <c r="A20" s="1"/>
      <c r="B20" s="454" t="s">
        <v>49</v>
      </c>
      <c r="C20" s="454" t="s">
        <v>1577</v>
      </c>
      <c r="D20" s="454" t="s">
        <v>1578</v>
      </c>
      <c r="E20" s="472" t="s">
        <v>1475</v>
      </c>
      <c r="F20" s="474" t="s">
        <v>484</v>
      </c>
      <c r="G20" s="477">
        <v>50</v>
      </c>
      <c r="H20" s="370">
        <f t="shared" si="1"/>
        <v>679040</v>
      </c>
      <c r="I20" s="366"/>
      <c r="J20" s="186">
        <v>13580.8</v>
      </c>
      <c r="K20" s="1"/>
      <c r="L20" s="1"/>
      <c r="M20" s="309"/>
      <c r="N20" s="310"/>
      <c r="O20" s="1"/>
      <c r="P20" s="318"/>
      <c r="Q20" s="309"/>
      <c r="R20" s="310"/>
      <c r="S20" s="1"/>
      <c r="T20" s="1"/>
      <c r="U20" s="1"/>
      <c r="V20" s="1"/>
      <c r="W20" s="1"/>
      <c r="X20" s="1"/>
      <c r="Y20" s="1"/>
      <c r="Z20" s="1"/>
    </row>
    <row r="21" spans="1:26" ht="20.5" customHeight="1" x14ac:dyDescent="0.3">
      <c r="A21" s="1"/>
      <c r="B21" s="454" t="s">
        <v>49</v>
      </c>
      <c r="C21" s="454" t="s">
        <v>1579</v>
      </c>
      <c r="D21" s="454" t="s">
        <v>1580</v>
      </c>
      <c r="E21" s="472" t="s">
        <v>1475</v>
      </c>
      <c r="F21" s="474" t="s">
        <v>25</v>
      </c>
      <c r="G21" s="477">
        <v>50</v>
      </c>
      <c r="H21" s="370">
        <f t="shared" si="1"/>
        <v>1067440</v>
      </c>
      <c r="I21" s="366"/>
      <c r="J21" s="186">
        <v>21348.799999999999</v>
      </c>
      <c r="K21" s="1"/>
      <c r="L21" s="1"/>
      <c r="M21" s="309"/>
      <c r="N21" s="310"/>
      <c r="O21" s="1"/>
      <c r="P21" s="318"/>
      <c r="Q21" s="309"/>
      <c r="R21" s="310"/>
      <c r="S21" s="1"/>
      <c r="T21" s="1"/>
      <c r="U21" s="1"/>
      <c r="V21" s="1"/>
      <c r="W21" s="1"/>
      <c r="X21" s="1"/>
      <c r="Y21" s="1"/>
      <c r="Z21" s="1"/>
    </row>
    <row r="22" spans="1:26" ht="20.5" customHeight="1" x14ac:dyDescent="0.3">
      <c r="A22" s="1"/>
      <c r="B22" s="454" t="s">
        <v>49</v>
      </c>
      <c r="C22" s="454" t="s">
        <v>1581</v>
      </c>
      <c r="D22" s="454" t="s">
        <v>1582</v>
      </c>
      <c r="E22" s="472" t="s">
        <v>1475</v>
      </c>
      <c r="F22" s="474" t="s">
        <v>489</v>
      </c>
      <c r="G22" s="477">
        <v>50</v>
      </c>
      <c r="H22" s="370">
        <f t="shared" si="1"/>
        <v>619290</v>
      </c>
      <c r="I22" s="366"/>
      <c r="J22" s="186">
        <v>12385.8</v>
      </c>
      <c r="K22" s="1"/>
      <c r="L22" s="1"/>
      <c r="M22" s="309"/>
      <c r="N22" s="310"/>
      <c r="O22" s="1"/>
      <c r="P22" s="318"/>
      <c r="Q22" s="309"/>
      <c r="R22" s="310"/>
      <c r="S22" s="1"/>
      <c r="T22" s="1"/>
      <c r="U22" s="1"/>
      <c r="V22" s="1"/>
      <c r="W22" s="1"/>
      <c r="X22" s="1"/>
      <c r="Y22" s="1"/>
      <c r="Z22" s="1"/>
    </row>
    <row r="23" spans="1:26" ht="20.5" customHeight="1" x14ac:dyDescent="0.3">
      <c r="A23" s="1"/>
      <c r="B23" s="454" t="s">
        <v>49</v>
      </c>
      <c r="C23" s="454" t="s">
        <v>1583</v>
      </c>
      <c r="D23" s="454" t="s">
        <v>1584</v>
      </c>
      <c r="E23" s="472" t="s">
        <v>1475</v>
      </c>
      <c r="F23" s="474" t="s">
        <v>44</v>
      </c>
      <c r="G23" s="477">
        <v>50</v>
      </c>
      <c r="H23" s="370">
        <f t="shared" si="1"/>
        <v>781040</v>
      </c>
      <c r="I23" s="366"/>
      <c r="J23" s="186">
        <v>15620.8</v>
      </c>
      <c r="K23" s="1"/>
      <c r="L23" s="1"/>
      <c r="M23" s="309"/>
      <c r="N23" s="310"/>
      <c r="O23" s="1"/>
      <c r="P23" s="318"/>
      <c r="Q23" s="309"/>
      <c r="R23" s="310"/>
      <c r="S23" s="1"/>
      <c r="T23" s="1"/>
      <c r="U23" s="1"/>
      <c r="V23" s="1"/>
      <c r="W23" s="1"/>
      <c r="X23" s="1"/>
      <c r="Y23" s="1"/>
      <c r="Z23" s="1"/>
    </row>
    <row r="24" spans="1:26" ht="20.5" customHeight="1" x14ac:dyDescent="0.3">
      <c r="A24" s="1"/>
      <c r="B24" s="454" t="s">
        <v>49</v>
      </c>
      <c r="C24" s="454" t="s">
        <v>1585</v>
      </c>
      <c r="D24" s="454" t="s">
        <v>1586</v>
      </c>
      <c r="E24" s="472" t="s">
        <v>1475</v>
      </c>
      <c r="F24" s="474" t="s">
        <v>26</v>
      </c>
      <c r="G24" s="477">
        <v>50</v>
      </c>
      <c r="H24" s="370">
        <f t="shared" si="1"/>
        <v>485039.99999999994</v>
      </c>
      <c r="I24" s="366"/>
      <c r="J24" s="186">
        <v>9700.7999999999993</v>
      </c>
      <c r="K24" s="1"/>
      <c r="L24" s="1"/>
      <c r="M24" s="309"/>
      <c r="N24" s="310"/>
      <c r="O24" s="1"/>
      <c r="P24" s="318"/>
      <c r="Q24" s="309"/>
      <c r="R24" s="310"/>
      <c r="S24" s="1"/>
      <c r="T24" s="1"/>
      <c r="U24" s="1"/>
      <c r="V24" s="1"/>
      <c r="W24" s="1"/>
      <c r="X24" s="1"/>
      <c r="Y24" s="1"/>
      <c r="Z24" s="1"/>
    </row>
    <row r="25" spans="1:26" ht="20.5" customHeight="1" x14ac:dyDescent="0.3">
      <c r="A25" s="1"/>
      <c r="B25" s="454" t="s">
        <v>49</v>
      </c>
      <c r="C25" s="454" t="s">
        <v>1587</v>
      </c>
      <c r="D25" s="454" t="s">
        <v>1588</v>
      </c>
      <c r="E25" s="473" t="s">
        <v>1476</v>
      </c>
      <c r="F25" s="474" t="s">
        <v>429</v>
      </c>
      <c r="G25" s="477">
        <v>50</v>
      </c>
      <c r="H25" s="370">
        <f t="shared" si="1"/>
        <v>720790</v>
      </c>
      <c r="I25" s="366"/>
      <c r="J25" s="186">
        <v>14415.8</v>
      </c>
      <c r="K25" s="1"/>
      <c r="L25" s="1"/>
      <c r="M25" s="309"/>
      <c r="N25" s="310"/>
      <c r="O25" s="1"/>
      <c r="P25" s="318"/>
      <c r="Q25" s="309"/>
      <c r="R25" s="310"/>
      <c r="S25" s="1"/>
      <c r="T25" s="1"/>
      <c r="U25" s="1"/>
      <c r="V25" s="1"/>
      <c r="W25" s="1"/>
      <c r="X25" s="1"/>
      <c r="Y25" s="1"/>
      <c r="Z25" s="1"/>
    </row>
    <row r="26" spans="1:26" ht="20.5" customHeight="1" x14ac:dyDescent="0.3">
      <c r="A26" s="1"/>
      <c r="B26" s="454" t="s">
        <v>49</v>
      </c>
      <c r="C26" s="454" t="s">
        <v>1589</v>
      </c>
      <c r="D26" s="454" t="s">
        <v>1590</v>
      </c>
      <c r="E26" s="473" t="s">
        <v>1477</v>
      </c>
      <c r="F26" s="474" t="s">
        <v>44</v>
      </c>
      <c r="G26" s="477">
        <v>50</v>
      </c>
      <c r="H26" s="370">
        <f t="shared" si="1"/>
        <v>781040</v>
      </c>
      <c r="I26" s="366"/>
      <c r="J26" s="186">
        <v>15620.8</v>
      </c>
      <c r="K26" s="1"/>
      <c r="L26" s="1"/>
      <c r="M26" s="309"/>
      <c r="N26" s="310"/>
      <c r="O26" s="1"/>
      <c r="P26" s="318"/>
      <c r="Q26" s="309"/>
      <c r="R26" s="310"/>
      <c r="S26" s="1"/>
      <c r="T26" s="1"/>
      <c r="U26" s="1"/>
      <c r="V26" s="1"/>
      <c r="W26" s="1"/>
      <c r="X26" s="1"/>
      <c r="Y26" s="1"/>
      <c r="Z26" s="1"/>
    </row>
    <row r="27" spans="1:26" ht="20.5" customHeight="1" x14ac:dyDescent="0.3">
      <c r="A27" s="1"/>
      <c r="B27" s="454" t="s">
        <v>49</v>
      </c>
      <c r="C27" s="454" t="s">
        <v>1591</v>
      </c>
      <c r="D27" s="454" t="s">
        <v>1592</v>
      </c>
      <c r="E27" s="473" t="s">
        <v>1477</v>
      </c>
      <c r="F27" s="474" t="s">
        <v>484</v>
      </c>
      <c r="G27" s="477">
        <v>50</v>
      </c>
      <c r="H27" s="370">
        <f t="shared" si="1"/>
        <v>679040</v>
      </c>
      <c r="I27" s="366"/>
      <c r="J27" s="186">
        <v>13580.8</v>
      </c>
      <c r="K27" s="1"/>
      <c r="L27" s="1"/>
      <c r="M27" s="309"/>
      <c r="N27" s="310"/>
      <c r="O27" s="1"/>
      <c r="P27" s="318"/>
      <c r="Q27" s="309"/>
      <c r="R27" s="310"/>
      <c r="S27" s="1"/>
      <c r="T27" s="1"/>
      <c r="U27" s="1"/>
      <c r="V27" s="1"/>
      <c r="W27" s="1"/>
      <c r="X27" s="1"/>
      <c r="Y27" s="1"/>
      <c r="Z27" s="1"/>
    </row>
    <row r="28" spans="1:26" ht="20.5" customHeight="1" x14ac:dyDescent="0.3">
      <c r="A28" s="1"/>
      <c r="B28" s="454" t="s">
        <v>49</v>
      </c>
      <c r="C28" s="454" t="s">
        <v>1593</v>
      </c>
      <c r="D28" s="454" t="s">
        <v>1594</v>
      </c>
      <c r="E28" s="473" t="s">
        <v>1477</v>
      </c>
      <c r="F28" s="474" t="s">
        <v>489</v>
      </c>
      <c r="G28" s="477">
        <v>50</v>
      </c>
      <c r="H28" s="370">
        <f t="shared" si="1"/>
        <v>619290</v>
      </c>
      <c r="I28" s="366"/>
      <c r="J28" s="186">
        <v>12385.8</v>
      </c>
      <c r="K28" s="1"/>
      <c r="L28" s="1"/>
      <c r="M28" s="309"/>
      <c r="N28" s="310"/>
      <c r="O28" s="1"/>
      <c r="P28" s="318"/>
      <c r="Q28" s="309"/>
      <c r="R28" s="310"/>
      <c r="S28" s="1"/>
      <c r="T28" s="1"/>
      <c r="U28" s="1"/>
      <c r="V28" s="1"/>
      <c r="W28" s="1"/>
      <c r="X28" s="1"/>
      <c r="Y28" s="1"/>
      <c r="Z28" s="1"/>
    </row>
    <row r="29" spans="1:26" ht="20.5" customHeight="1" x14ac:dyDescent="0.3">
      <c r="A29" s="1"/>
      <c r="B29" s="454" t="s">
        <v>49</v>
      </c>
      <c r="C29" s="454" t="s">
        <v>1595</v>
      </c>
      <c r="D29" s="454" t="s">
        <v>1596</v>
      </c>
      <c r="E29" s="473" t="s">
        <v>1478</v>
      </c>
      <c r="F29" s="476" t="s">
        <v>26</v>
      </c>
      <c r="G29" s="477">
        <v>50</v>
      </c>
      <c r="H29" s="370">
        <f t="shared" si="1"/>
        <v>485039.99999999994</v>
      </c>
      <c r="I29" s="366"/>
      <c r="J29" s="186">
        <v>9700.7999999999993</v>
      </c>
      <c r="K29" s="1"/>
      <c r="L29" s="1"/>
      <c r="M29" s="309"/>
      <c r="N29" s="310"/>
      <c r="O29" s="1"/>
      <c r="P29" s="318"/>
      <c r="Q29" s="309"/>
      <c r="R29" s="310"/>
      <c r="S29" s="1"/>
      <c r="T29" s="1"/>
      <c r="U29" s="1"/>
      <c r="V29" s="1"/>
      <c r="W29" s="1"/>
      <c r="X29" s="1"/>
      <c r="Y29" s="1"/>
      <c r="Z29" s="1"/>
    </row>
    <row r="30" spans="1:26" ht="33.5" customHeight="1" x14ac:dyDescent="0.3">
      <c r="A30" s="1"/>
      <c r="B30" s="454" t="s">
        <v>49</v>
      </c>
      <c r="C30" s="454" t="s">
        <v>1597</v>
      </c>
      <c r="D30" s="454" t="s">
        <v>1598</v>
      </c>
      <c r="E30" s="473" t="s">
        <v>1479</v>
      </c>
      <c r="F30" s="474" t="s">
        <v>489</v>
      </c>
      <c r="G30" s="477">
        <v>50</v>
      </c>
      <c r="H30" s="370">
        <f t="shared" si="1"/>
        <v>619290</v>
      </c>
      <c r="I30" s="366"/>
      <c r="J30" s="186">
        <v>12385.8</v>
      </c>
      <c r="K30" s="1"/>
      <c r="L30" s="1"/>
      <c r="M30" s="309"/>
      <c r="N30" s="310"/>
      <c r="O30" s="1"/>
      <c r="P30" s="318"/>
      <c r="Q30" s="309"/>
      <c r="R30" s="310"/>
      <c r="S30" s="1"/>
      <c r="T30" s="1"/>
      <c r="U30" s="1"/>
      <c r="V30" s="1"/>
      <c r="W30" s="1"/>
      <c r="X30" s="1"/>
      <c r="Y30" s="1"/>
      <c r="Z30" s="1"/>
    </row>
    <row r="31" spans="1:26" ht="20.5" customHeight="1" x14ac:dyDescent="0.3">
      <c r="A31" s="1"/>
      <c r="B31" s="454" t="s">
        <v>49</v>
      </c>
      <c r="C31" s="454" t="s">
        <v>1599</v>
      </c>
      <c r="D31" s="454" t="s">
        <v>1600</v>
      </c>
      <c r="E31" s="472" t="s">
        <v>1480</v>
      </c>
      <c r="F31" s="474" t="s">
        <v>429</v>
      </c>
      <c r="G31" s="477">
        <v>50</v>
      </c>
      <c r="H31" s="370">
        <f t="shared" si="1"/>
        <v>720790</v>
      </c>
      <c r="I31" s="366"/>
      <c r="J31" s="186">
        <v>14415.8</v>
      </c>
      <c r="K31" s="1"/>
      <c r="L31" s="1"/>
      <c r="M31" s="309"/>
      <c r="N31" s="310"/>
      <c r="O31" s="1"/>
      <c r="P31" s="318"/>
      <c r="Q31" s="309"/>
      <c r="R31" s="310"/>
      <c r="S31" s="1"/>
      <c r="T31" s="1"/>
      <c r="U31" s="1"/>
      <c r="V31" s="1"/>
      <c r="W31" s="1"/>
      <c r="X31" s="1"/>
      <c r="Y31" s="1"/>
      <c r="Z31" s="1"/>
    </row>
    <row r="32" spans="1:26" ht="20.5" customHeight="1" x14ac:dyDescent="0.35">
      <c r="A32" s="1"/>
      <c r="B32" s="454" t="s">
        <v>49</v>
      </c>
      <c r="C32" s="454" t="s">
        <v>1601</v>
      </c>
      <c r="D32" s="454" t="s">
        <v>1602</v>
      </c>
      <c r="E32" s="472" t="s">
        <v>1480</v>
      </c>
      <c r="F32" s="463" t="s">
        <v>27</v>
      </c>
      <c r="G32" s="477">
        <v>50</v>
      </c>
      <c r="H32" s="370">
        <f t="shared" si="1"/>
        <v>626890</v>
      </c>
      <c r="I32" s="366"/>
      <c r="J32" s="186">
        <v>12537.8</v>
      </c>
      <c r="K32" s="1"/>
      <c r="L32" s="1"/>
      <c r="M32" s="309"/>
      <c r="N32" s="310"/>
      <c r="O32" s="1"/>
      <c r="P32" s="318"/>
      <c r="Q32" s="309"/>
      <c r="R32" s="310"/>
      <c r="S32" s="1"/>
      <c r="T32" s="1"/>
      <c r="U32" s="1"/>
      <c r="V32" s="1"/>
      <c r="W32" s="1"/>
      <c r="X32" s="1"/>
      <c r="Y32" s="1"/>
      <c r="Z32" s="1"/>
    </row>
    <row r="33" spans="1:26" ht="20.5" customHeight="1" x14ac:dyDescent="0.3">
      <c r="A33" s="1"/>
      <c r="B33" s="454" t="s">
        <v>49</v>
      </c>
      <c r="C33" s="454" t="s">
        <v>1603</v>
      </c>
      <c r="D33" s="454" t="s">
        <v>1604</v>
      </c>
      <c r="E33" s="472" t="s">
        <v>1480</v>
      </c>
      <c r="F33" s="474" t="s">
        <v>489</v>
      </c>
      <c r="G33" s="477">
        <v>50</v>
      </c>
      <c r="H33" s="370">
        <f t="shared" si="1"/>
        <v>619290</v>
      </c>
      <c r="I33" s="366"/>
      <c r="J33" s="186">
        <v>12385.8</v>
      </c>
      <c r="K33" s="1"/>
      <c r="L33" s="1"/>
      <c r="M33" s="309"/>
      <c r="N33" s="310"/>
      <c r="O33" s="1"/>
      <c r="P33" s="318"/>
      <c r="Q33" s="309"/>
      <c r="R33" s="310"/>
      <c r="S33" s="1"/>
      <c r="T33" s="1"/>
      <c r="U33" s="1"/>
      <c r="V33" s="1"/>
      <c r="W33" s="1"/>
      <c r="X33" s="1"/>
      <c r="Y33" s="1"/>
      <c r="Z33" s="1"/>
    </row>
    <row r="34" spans="1:26" ht="20.5" customHeight="1" x14ac:dyDescent="0.35">
      <c r="A34" s="1"/>
      <c r="B34" s="454" t="s">
        <v>49</v>
      </c>
      <c r="C34" s="454" t="s">
        <v>1605</v>
      </c>
      <c r="D34" s="454" t="s">
        <v>1606</v>
      </c>
      <c r="E34" s="472" t="s">
        <v>1481</v>
      </c>
      <c r="F34" s="499" t="s">
        <v>408</v>
      </c>
      <c r="G34" s="477">
        <v>50</v>
      </c>
      <c r="H34" s="370">
        <f t="shared" si="1"/>
        <v>1133490</v>
      </c>
      <c r="I34" s="366"/>
      <c r="J34" s="186">
        <v>22669.8</v>
      </c>
      <c r="K34" s="1"/>
      <c r="L34" s="1"/>
      <c r="M34" s="309"/>
      <c r="N34" s="310"/>
      <c r="O34" s="1"/>
      <c r="P34" s="318"/>
      <c r="Q34" s="309"/>
      <c r="R34" s="310"/>
      <c r="S34" s="1"/>
      <c r="T34" s="1"/>
      <c r="U34" s="1"/>
      <c r="V34" s="1"/>
      <c r="W34" s="1"/>
      <c r="X34" s="1"/>
      <c r="Y34" s="1"/>
      <c r="Z34" s="1"/>
    </row>
    <row r="35" spans="1:26" ht="20.5" customHeight="1" x14ac:dyDescent="0.35">
      <c r="A35" s="1"/>
      <c r="B35" s="454" t="s">
        <v>49</v>
      </c>
      <c r="C35" s="454" t="s">
        <v>1607</v>
      </c>
      <c r="D35" s="454" t="s">
        <v>1608</v>
      </c>
      <c r="E35" s="472" t="s">
        <v>1481</v>
      </c>
      <c r="F35" s="499" t="s">
        <v>409</v>
      </c>
      <c r="G35" s="477">
        <v>50</v>
      </c>
      <c r="H35" s="370">
        <f t="shared" si="1"/>
        <v>1196440</v>
      </c>
      <c r="I35" s="366"/>
      <c r="J35" s="186">
        <v>23928.799999999999</v>
      </c>
      <c r="K35" s="1"/>
      <c r="L35" s="1"/>
      <c r="M35" s="309"/>
      <c r="N35" s="310"/>
      <c r="O35" s="1"/>
      <c r="P35" s="318"/>
      <c r="Q35" s="309"/>
      <c r="R35" s="310"/>
      <c r="S35" s="1"/>
      <c r="T35" s="1"/>
      <c r="U35" s="1"/>
      <c r="V35" s="1"/>
      <c r="W35" s="1"/>
      <c r="X35" s="1"/>
      <c r="Y35" s="1"/>
      <c r="Z35" s="1"/>
    </row>
    <row r="36" spans="1:26" ht="20.5" customHeight="1" x14ac:dyDescent="0.3">
      <c r="A36" s="1"/>
      <c r="B36" s="454" t="s">
        <v>49</v>
      </c>
      <c r="C36" s="454" t="s">
        <v>1609</v>
      </c>
      <c r="D36" s="454" t="s">
        <v>1610</v>
      </c>
      <c r="E36" s="472" t="s">
        <v>1549</v>
      </c>
      <c r="F36" s="498" t="s">
        <v>31</v>
      </c>
      <c r="G36" s="477">
        <v>25</v>
      </c>
      <c r="H36" s="370">
        <f>J36*G36</f>
        <v>406020</v>
      </c>
      <c r="I36" s="366"/>
      <c r="J36" s="186">
        <v>16240.8</v>
      </c>
      <c r="K36" s="1"/>
      <c r="L36" s="1"/>
      <c r="M36" s="309"/>
      <c r="N36" s="310"/>
      <c r="O36" s="1"/>
      <c r="P36" s="318"/>
      <c r="Q36" s="309"/>
      <c r="R36" s="310"/>
      <c r="S36" s="1"/>
      <c r="T36" s="1"/>
      <c r="U36" s="1"/>
      <c r="V36" s="1"/>
      <c r="W36" s="1"/>
      <c r="X36" s="1"/>
      <c r="Y36" s="1"/>
      <c r="Z36" s="1"/>
    </row>
    <row r="37" spans="1:26" ht="20.5" customHeight="1" x14ac:dyDescent="0.3">
      <c r="A37" s="1"/>
      <c r="B37" s="454" t="s">
        <v>49</v>
      </c>
      <c r="C37" s="454" t="s">
        <v>1611</v>
      </c>
      <c r="D37" s="454" t="s">
        <v>1612</v>
      </c>
      <c r="E37" s="472" t="s">
        <v>1549</v>
      </c>
      <c r="F37" s="498" t="s">
        <v>31</v>
      </c>
      <c r="G37" s="477">
        <v>25</v>
      </c>
      <c r="H37" s="370">
        <f>J37*G37</f>
        <v>406020</v>
      </c>
      <c r="I37" s="366"/>
      <c r="J37" s="186">
        <v>16240.8</v>
      </c>
      <c r="K37" s="1"/>
      <c r="L37" s="1"/>
      <c r="M37" s="309"/>
      <c r="N37" s="310"/>
      <c r="O37" s="1"/>
      <c r="P37" s="318"/>
      <c r="Q37" s="309"/>
      <c r="R37" s="310"/>
      <c r="S37" s="1"/>
      <c r="T37" s="1"/>
      <c r="U37" s="1"/>
      <c r="V37" s="1"/>
      <c r="W37" s="1"/>
      <c r="X37" s="1"/>
      <c r="Y37" s="1"/>
      <c r="Z37" s="1"/>
    </row>
    <row r="38" spans="1:26" ht="20.5" customHeight="1" x14ac:dyDescent="0.3">
      <c r="A38" s="1"/>
      <c r="B38" s="454" t="s">
        <v>49</v>
      </c>
      <c r="C38" s="454" t="s">
        <v>1613</v>
      </c>
      <c r="D38" s="454" t="s">
        <v>1614</v>
      </c>
      <c r="E38" s="472" t="s">
        <v>1549</v>
      </c>
      <c r="F38" s="498" t="s">
        <v>31</v>
      </c>
      <c r="G38" s="477">
        <v>25</v>
      </c>
      <c r="H38" s="370">
        <f>J38*G38</f>
        <v>406020</v>
      </c>
      <c r="I38" s="366"/>
      <c r="J38" s="186">
        <v>16240.8</v>
      </c>
      <c r="K38" s="1"/>
      <c r="L38" s="1"/>
      <c r="M38" s="309"/>
      <c r="N38" s="310"/>
      <c r="O38" s="1"/>
      <c r="P38" s="318"/>
      <c r="Q38" s="309"/>
      <c r="R38" s="310"/>
      <c r="S38" s="1"/>
      <c r="T38" s="1"/>
      <c r="U38" s="1"/>
      <c r="V38" s="1"/>
      <c r="W38" s="1"/>
      <c r="X38" s="1"/>
      <c r="Y38" s="1"/>
      <c r="Z38" s="1"/>
    </row>
    <row r="39" spans="1:26" ht="20.5" customHeight="1" x14ac:dyDescent="0.3">
      <c r="A39" s="1"/>
      <c r="B39" s="454" t="s">
        <v>49</v>
      </c>
      <c r="C39" s="454" t="s">
        <v>1615</v>
      </c>
      <c r="D39" s="454" t="s">
        <v>1616</v>
      </c>
      <c r="E39" s="472" t="s">
        <v>1549</v>
      </c>
      <c r="F39" s="498" t="s">
        <v>31</v>
      </c>
      <c r="G39" s="477">
        <v>25</v>
      </c>
      <c r="H39" s="370">
        <f>J39*G39</f>
        <v>406020</v>
      </c>
      <c r="I39" s="366"/>
      <c r="J39" s="186">
        <v>16240.8</v>
      </c>
      <c r="K39" s="1"/>
      <c r="L39" s="1"/>
      <c r="M39" s="309"/>
      <c r="N39" s="310"/>
      <c r="O39" s="1"/>
      <c r="P39" s="318"/>
      <c r="Q39" s="309"/>
      <c r="R39" s="310"/>
      <c r="S39" s="1"/>
      <c r="T39" s="1"/>
      <c r="U39" s="1"/>
      <c r="V39" s="1"/>
      <c r="W39" s="1"/>
      <c r="X39" s="1"/>
      <c r="Y39" s="1"/>
      <c r="Z39" s="1"/>
    </row>
    <row r="40" spans="1:26" ht="22.5" customHeight="1" x14ac:dyDescent="0.35">
      <c r="A40" s="1"/>
      <c r="B40" s="202" t="s">
        <v>12</v>
      </c>
      <c r="C40" s="202"/>
      <c r="D40" s="202"/>
      <c r="E40" s="202"/>
      <c r="F40" s="202"/>
      <c r="G40" s="203">
        <f>SUM(G11:G39)</f>
        <v>1325</v>
      </c>
      <c r="H40" s="338">
        <f>SUM(H11:H39)</f>
        <v>19286720</v>
      </c>
      <c r="I40" s="202"/>
      <c r="J40" s="1"/>
      <c r="K40" s="1"/>
      <c r="L40" s="1"/>
      <c r="M40" s="1"/>
      <c r="N40" s="1"/>
      <c r="O40" s="1"/>
      <c r="P40" s="1"/>
      <c r="Q40" s="1"/>
      <c r="R40" s="1"/>
      <c r="S40" s="1"/>
      <c r="T40" s="1"/>
      <c r="U40" s="1"/>
      <c r="V40" s="1"/>
      <c r="W40" s="1"/>
      <c r="X40" s="1"/>
      <c r="Y40" s="1"/>
      <c r="Z40" s="1"/>
    </row>
    <row r="41" spans="1:26" ht="21.5" customHeight="1" x14ac:dyDescent="0.35">
      <c r="A41" s="1"/>
      <c r="B41" s="288"/>
      <c r="C41" s="288"/>
      <c r="D41" s="288"/>
      <c r="E41" s="288"/>
      <c r="F41" s="288"/>
      <c r="G41" s="289"/>
      <c r="H41" s="290"/>
      <c r="I41" s="288"/>
      <c r="J41" s="1"/>
      <c r="K41" s="1"/>
      <c r="L41" s="1"/>
      <c r="M41" s="1"/>
      <c r="N41" s="1"/>
      <c r="O41" s="1"/>
      <c r="P41" s="1"/>
      <c r="Q41" s="1"/>
      <c r="R41" s="1"/>
      <c r="S41" s="1"/>
      <c r="T41" s="1"/>
      <c r="U41" s="1"/>
      <c r="V41" s="1"/>
      <c r="W41" s="1"/>
      <c r="X41" s="1"/>
      <c r="Y41" s="1"/>
      <c r="Z41" s="1"/>
    </row>
    <row r="42" spans="1:26" ht="14.25" customHeight="1" x14ac:dyDescent="0.35">
      <c r="A42" s="1"/>
      <c r="B42" s="478" t="s">
        <v>704</v>
      </c>
      <c r="C42" s="187"/>
      <c r="D42" s="187"/>
      <c r="E42" s="478" t="s">
        <v>705</v>
      </c>
      <c r="F42" s="478"/>
      <c r="G42" s="187" t="s">
        <v>14</v>
      </c>
      <c r="H42" s="187"/>
      <c r="I42" s="187"/>
      <c r="J42" s="1"/>
      <c r="K42" s="1"/>
      <c r="L42" s="1"/>
      <c r="M42" s="1"/>
      <c r="N42" s="1"/>
      <c r="O42" s="1"/>
      <c r="P42" s="1"/>
      <c r="Q42" s="1"/>
      <c r="R42" s="1"/>
      <c r="S42" s="1"/>
      <c r="T42" s="1"/>
      <c r="U42" s="1"/>
      <c r="V42" s="1"/>
      <c r="W42" s="1"/>
      <c r="X42" s="1"/>
      <c r="Y42" s="1"/>
      <c r="Z42" s="1"/>
    </row>
    <row r="43" spans="1:26" ht="16.5" customHeight="1" x14ac:dyDescent="0.35">
      <c r="A43" s="1"/>
      <c r="B43" s="187"/>
      <c r="C43" s="187"/>
      <c r="D43" s="187"/>
      <c r="E43" s="187"/>
      <c r="F43" s="187"/>
      <c r="G43" s="187"/>
      <c r="H43" s="187"/>
      <c r="I43" s="187"/>
      <c r="J43" s="1"/>
      <c r="K43" s="1"/>
      <c r="L43" s="1"/>
      <c r="M43" s="1"/>
      <c r="N43" s="1"/>
      <c r="O43" s="1"/>
      <c r="P43" s="1"/>
      <c r="Q43" s="1"/>
      <c r="R43" s="1"/>
      <c r="S43" s="1"/>
      <c r="T43" s="1"/>
      <c r="U43" s="1"/>
      <c r="V43" s="1"/>
      <c r="W43" s="1"/>
      <c r="X43" s="1"/>
      <c r="Y43" s="1"/>
      <c r="Z43" s="1"/>
    </row>
    <row r="44" spans="1:26" ht="22" customHeight="1" x14ac:dyDescent="0.35">
      <c r="A44" s="1"/>
      <c r="B44" s="187"/>
      <c r="C44" s="187"/>
      <c r="D44" s="187"/>
      <c r="E44" s="187"/>
      <c r="F44" s="187"/>
      <c r="G44" s="187"/>
      <c r="H44" s="187"/>
      <c r="I44" s="187"/>
      <c r="J44" s="309"/>
      <c r="K44" s="1"/>
      <c r="L44" s="1"/>
      <c r="M44" s="1"/>
      <c r="N44" s="1"/>
      <c r="O44" s="1"/>
      <c r="P44" s="1"/>
      <c r="Q44" s="1"/>
      <c r="R44" s="1"/>
      <c r="S44" s="1"/>
      <c r="T44" s="1"/>
      <c r="U44" s="1"/>
      <c r="V44" s="1"/>
      <c r="W44" s="1"/>
      <c r="X44" s="1"/>
      <c r="Y44" s="1"/>
      <c r="Z44" s="1"/>
    </row>
    <row r="45" spans="1:26" ht="14.25" customHeight="1" x14ac:dyDescent="0.35">
      <c r="A45" s="1"/>
      <c r="B45" s="722" t="s">
        <v>545</v>
      </c>
      <c r="C45" s="723"/>
      <c r="D45" s="187"/>
      <c r="E45" s="189" t="s">
        <v>15</v>
      </c>
      <c r="F45" s="467"/>
      <c r="G45" s="189" t="s">
        <v>16</v>
      </c>
      <c r="H45" s="191"/>
      <c r="I45" s="191"/>
      <c r="J45" s="310"/>
      <c r="K45" s="1"/>
      <c r="L45" s="1"/>
      <c r="M45" s="1"/>
      <c r="N45" s="1"/>
      <c r="O45" s="1"/>
      <c r="P45" s="1"/>
      <c r="Q45" s="1"/>
      <c r="R45" s="1"/>
      <c r="S45" s="1"/>
      <c r="T45" s="1"/>
      <c r="U45" s="1"/>
      <c r="V45" s="1"/>
      <c r="W45" s="1"/>
      <c r="X45" s="1"/>
      <c r="Y45" s="1"/>
      <c r="Z45" s="1"/>
    </row>
    <row r="46" spans="1:26" ht="14.25" customHeight="1" x14ac:dyDescent="0.35">
      <c r="A46" s="1"/>
      <c r="B46" s="192" t="s">
        <v>17</v>
      </c>
      <c r="C46" s="187"/>
      <c r="D46" s="1"/>
      <c r="E46" s="192" t="s">
        <v>18</v>
      </c>
      <c r="F46" s="192"/>
      <c r="G46" s="724" t="s">
        <v>19</v>
      </c>
      <c r="H46" s="725"/>
      <c r="I46" s="725"/>
      <c r="J46" s="1"/>
      <c r="K46" s="1"/>
      <c r="L46" s="1"/>
      <c r="M46" s="1"/>
      <c r="N46" s="1"/>
      <c r="O46" s="1"/>
      <c r="P46" s="1"/>
      <c r="Q46" s="1"/>
      <c r="R46" s="1"/>
      <c r="S46" s="1"/>
      <c r="T46" s="1"/>
      <c r="U46" s="1"/>
      <c r="V46" s="1"/>
      <c r="W46" s="1"/>
      <c r="X46" s="1"/>
      <c r="Y46" s="1"/>
      <c r="Z46" s="1"/>
    </row>
    <row r="47" spans="1:26" ht="8" customHeight="1" x14ac:dyDescent="0.35">
      <c r="A47" s="1"/>
      <c r="B47" s="187"/>
      <c r="C47" s="187"/>
      <c r="D47" s="187"/>
      <c r="E47" s="187"/>
      <c r="F47" s="187"/>
      <c r="G47" s="187"/>
      <c r="H47" s="187"/>
      <c r="I47" s="187"/>
      <c r="J47" s="1"/>
      <c r="K47" s="1"/>
      <c r="L47" s="1"/>
      <c r="M47" s="1"/>
      <c r="N47" s="1"/>
      <c r="O47" s="1"/>
      <c r="P47" s="1"/>
      <c r="Q47" s="1"/>
      <c r="R47" s="1"/>
      <c r="S47" s="1"/>
      <c r="T47" s="1"/>
      <c r="U47" s="1"/>
      <c r="V47" s="1"/>
      <c r="W47" s="1"/>
      <c r="X47" s="1"/>
      <c r="Y47" s="1"/>
      <c r="Z47" s="1"/>
    </row>
    <row r="48" spans="1:26" ht="14.25" customHeight="1" x14ac:dyDescent="0.35">
      <c r="A48" s="1"/>
      <c r="B48" s="191" t="s">
        <v>1629</v>
      </c>
      <c r="C48" s="191"/>
      <c r="D48" s="187"/>
      <c r="E48" s="191" t="s">
        <v>544</v>
      </c>
      <c r="F48" s="468"/>
      <c r="G48" s="191" t="s">
        <v>544</v>
      </c>
      <c r="H48" s="191"/>
      <c r="I48" s="191"/>
      <c r="J48" s="1"/>
      <c r="K48" s="1"/>
      <c r="L48" s="1"/>
      <c r="M48" s="1"/>
      <c r="N48" s="1"/>
      <c r="O48" s="1"/>
      <c r="P48" s="1"/>
      <c r="Q48" s="1"/>
      <c r="R48" s="1"/>
      <c r="S48" s="1"/>
      <c r="T48" s="1"/>
      <c r="U48" s="1"/>
      <c r="V48" s="1"/>
      <c r="W48" s="1"/>
      <c r="X48" s="1"/>
      <c r="Y48" s="1"/>
      <c r="Z48" s="1"/>
    </row>
    <row r="49" spans="1:26" ht="14.25" customHeight="1" x14ac:dyDescent="0.3">
      <c r="A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94"/>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88"/>
      <c r="H52" s="195"/>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88"/>
      <c r="H53" s="195"/>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88"/>
      <c r="H54" s="195"/>
      <c r="I54" s="29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88"/>
      <c r="H55" s="195"/>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31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sheetData>
  <autoFilter ref="A10:Z42"/>
  <mergeCells count="14">
    <mergeCell ref="B45:C45"/>
    <mergeCell ref="G46:I46"/>
    <mergeCell ref="B2:I2"/>
    <mergeCell ref="B3:I3"/>
    <mergeCell ref="B4:I4"/>
    <mergeCell ref="B9:B10"/>
    <mergeCell ref="C9:C10"/>
    <mergeCell ref="D9:D10"/>
    <mergeCell ref="E9:E10"/>
    <mergeCell ref="F9:F10"/>
    <mergeCell ref="G9:G10"/>
    <mergeCell ref="H9:H10"/>
    <mergeCell ref="I9:I10"/>
    <mergeCell ref="F6:H6"/>
  </mergeCells>
  <printOptions horizontalCentered="1"/>
  <pageMargins left="0.25" right="0" top="0.75" bottom="0.75" header="0" footer="0"/>
  <pageSetup paperSize="9" scale="7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'[3]TWSP(fin)'!#REF!</xm:f>
          </x14:formula1>
          <xm:sqref>F12:F13 F33 F17:F31</xm:sqref>
        </x14:dataValidation>
        <x14:dataValidation type="list" allowBlank="1">
          <x14:formula1>
            <xm:f>'[4]Data Validation'!#REF!</xm:f>
          </x14:formula1>
          <xm:sqref>F34:F35</xm:sqref>
        </x14:dataValidation>
        <x14:dataValidation type="list" allowBlank="1">
          <x14:formula1>
            <xm:f>'[5]Data Validation'!#REF!</xm:f>
          </x14:formula1>
          <xm:sqref>F32 F14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P330"/>
  <sheetViews>
    <sheetView topLeftCell="E1" zoomScale="115" zoomScaleNormal="115" workbookViewId="0">
      <pane ySplit="5" topLeftCell="A161" activePane="bottomLeft" state="frozen"/>
      <selection pane="bottomLeft" activeCell="H331" sqref="H331"/>
    </sheetView>
  </sheetViews>
  <sheetFormatPr defaultColWidth="13.25" defaultRowHeight="15.75" customHeight="1" x14ac:dyDescent="0.3"/>
  <cols>
    <col min="1" max="1" width="20.9140625" style="149" customWidth="1"/>
    <col min="2" max="2" width="10.08203125" style="149" customWidth="1"/>
    <col min="3" max="3" width="33.5" style="149" customWidth="1"/>
    <col min="4" max="4" width="8.08203125" style="149" customWidth="1"/>
    <col min="5" max="5" width="7.75" style="149" customWidth="1"/>
    <col min="6" max="6" width="12.9140625" style="149" customWidth="1"/>
    <col min="7" max="7" width="9.5" style="149" customWidth="1"/>
    <col min="8" max="8" width="10.9140625" style="149" customWidth="1"/>
    <col min="9" max="9" width="11.5" style="149" customWidth="1"/>
    <col min="10" max="10" width="12.58203125" style="149" customWidth="1"/>
    <col min="11" max="11" width="11" style="149" customWidth="1"/>
    <col min="12" max="12" width="11" style="155" customWidth="1"/>
    <col min="13" max="13" width="11.9140625" style="149" customWidth="1"/>
    <col min="14" max="14" width="12.08203125" style="149" customWidth="1"/>
    <col min="15" max="15" width="14.5" style="149" customWidth="1"/>
    <col min="16" max="16" width="24.08203125" style="149" customWidth="1"/>
    <col min="17" max="16384" width="13.25" style="149"/>
  </cols>
  <sheetData>
    <row r="1" spans="1:16" ht="14" x14ac:dyDescent="0.3">
      <c r="B1" s="150"/>
      <c r="E1" s="151"/>
      <c r="F1" s="152"/>
      <c r="G1" s="153"/>
      <c r="H1" s="154"/>
      <c r="J1" s="154"/>
    </row>
    <row r="2" spans="1:16" ht="14" x14ac:dyDescent="0.3">
      <c r="B2" s="150"/>
      <c r="E2" s="151"/>
      <c r="F2" s="152"/>
      <c r="G2" s="153"/>
      <c r="H2" s="154"/>
      <c r="J2" s="154"/>
    </row>
    <row r="3" spans="1:16" ht="14" x14ac:dyDescent="0.3">
      <c r="B3" s="150"/>
      <c r="E3" s="151"/>
      <c r="F3" s="152"/>
      <c r="G3" s="153"/>
      <c r="H3" s="154"/>
      <c r="J3" s="154"/>
    </row>
    <row r="4" spans="1:16" ht="57.75" customHeight="1" x14ac:dyDescent="0.35">
      <c r="A4" s="156" t="s">
        <v>62</v>
      </c>
      <c r="B4" s="157" t="s">
        <v>63</v>
      </c>
      <c r="C4" s="158" t="s">
        <v>302</v>
      </c>
      <c r="D4" s="158" t="s">
        <v>303</v>
      </c>
      <c r="E4" s="158" t="s">
        <v>67</v>
      </c>
      <c r="F4" s="158" t="s">
        <v>304</v>
      </c>
      <c r="G4" s="159" t="s">
        <v>70</v>
      </c>
      <c r="H4" s="160" t="s">
        <v>305</v>
      </c>
      <c r="I4" s="161" t="s">
        <v>72</v>
      </c>
      <c r="J4" s="162" t="s">
        <v>73</v>
      </c>
      <c r="K4" s="161" t="s">
        <v>74</v>
      </c>
      <c r="L4" s="163" t="s">
        <v>75</v>
      </c>
      <c r="M4" s="161" t="s">
        <v>306</v>
      </c>
      <c r="N4" s="164" t="s">
        <v>77</v>
      </c>
      <c r="O4" s="165" t="s">
        <v>307</v>
      </c>
      <c r="P4" s="166"/>
    </row>
    <row r="5" spans="1:16" ht="13" x14ac:dyDescent="0.3">
      <c r="A5" s="167" t="s">
        <v>308</v>
      </c>
      <c r="B5" s="168" t="s">
        <v>309</v>
      </c>
      <c r="C5" s="168" t="s">
        <v>310</v>
      </c>
      <c r="D5" s="168" t="s">
        <v>311</v>
      </c>
      <c r="E5" s="169" t="s">
        <v>312</v>
      </c>
      <c r="F5" s="168" t="s">
        <v>313</v>
      </c>
      <c r="G5" s="170">
        <v>7</v>
      </c>
      <c r="H5" s="170">
        <v>8</v>
      </c>
      <c r="I5" s="168" t="s">
        <v>314</v>
      </c>
      <c r="J5" s="171" t="s">
        <v>315</v>
      </c>
      <c r="K5" s="168">
        <v>11</v>
      </c>
      <c r="L5" s="172">
        <v>12</v>
      </c>
      <c r="M5" s="168">
        <v>13</v>
      </c>
      <c r="N5" s="173" t="s">
        <v>316</v>
      </c>
      <c r="O5" s="174"/>
      <c r="P5" s="174"/>
    </row>
    <row r="6" spans="1:16" ht="12.5" hidden="1" x14ac:dyDescent="0.25">
      <c r="A6" s="175" t="s">
        <v>95</v>
      </c>
      <c r="B6" s="176">
        <v>1</v>
      </c>
      <c r="C6" s="149" t="s">
        <v>317</v>
      </c>
      <c r="D6" s="149">
        <v>302</v>
      </c>
      <c r="E6" s="151">
        <v>38</v>
      </c>
      <c r="F6" s="153">
        <v>8000</v>
      </c>
      <c r="G6" s="153">
        <v>300</v>
      </c>
      <c r="H6" s="177">
        <v>100.8</v>
      </c>
      <c r="I6" s="177">
        <f t="shared" ref="I6:I260" si="0">E6*160</f>
        <v>6080</v>
      </c>
      <c r="J6" s="177">
        <v>500</v>
      </c>
      <c r="K6" s="178">
        <v>500</v>
      </c>
      <c r="L6" s="178"/>
      <c r="M6" s="178"/>
      <c r="N6" s="153">
        <f t="shared" ref="N6:N260" si="1">F6+G6+H6+I6+L6+M6+J6+K6</f>
        <v>15480.8</v>
      </c>
      <c r="O6" s="179" t="s">
        <v>51</v>
      </c>
      <c r="P6" s="153"/>
    </row>
    <row r="7" spans="1:16" ht="12.5" hidden="1" x14ac:dyDescent="0.25">
      <c r="A7" s="175" t="s">
        <v>95</v>
      </c>
      <c r="B7" s="176">
        <v>2</v>
      </c>
      <c r="C7" s="149" t="s">
        <v>318</v>
      </c>
      <c r="D7" s="149">
        <v>336</v>
      </c>
      <c r="E7" s="151">
        <v>42</v>
      </c>
      <c r="F7" s="153">
        <v>10000</v>
      </c>
      <c r="G7" s="153">
        <v>685</v>
      </c>
      <c r="H7" s="177">
        <v>100.8</v>
      </c>
      <c r="I7" s="177">
        <f t="shared" si="0"/>
        <v>6720</v>
      </c>
      <c r="J7" s="177">
        <v>500</v>
      </c>
      <c r="K7" s="178">
        <v>500</v>
      </c>
      <c r="L7" s="178"/>
      <c r="M7" s="178"/>
      <c r="N7" s="153">
        <f t="shared" si="1"/>
        <v>18505.8</v>
      </c>
      <c r="O7" s="179" t="s">
        <v>51</v>
      </c>
      <c r="P7" s="153"/>
    </row>
    <row r="8" spans="1:16" ht="12.5" hidden="1" x14ac:dyDescent="0.25">
      <c r="A8" s="175" t="s">
        <v>95</v>
      </c>
      <c r="B8" s="176">
        <v>3</v>
      </c>
      <c r="C8" s="149" t="s">
        <v>319</v>
      </c>
      <c r="D8" s="149">
        <v>445</v>
      </c>
      <c r="E8" s="151">
        <v>56</v>
      </c>
      <c r="F8" s="153">
        <v>8000</v>
      </c>
      <c r="G8" s="153">
        <v>400</v>
      </c>
      <c r="H8" s="177">
        <v>100.8</v>
      </c>
      <c r="I8" s="177">
        <f t="shared" si="0"/>
        <v>8960</v>
      </c>
      <c r="J8" s="177">
        <v>500</v>
      </c>
      <c r="K8" s="178">
        <v>500</v>
      </c>
      <c r="L8" s="178"/>
      <c r="M8" s="178"/>
      <c r="N8" s="153">
        <f t="shared" si="1"/>
        <v>18460.8</v>
      </c>
      <c r="O8" s="179" t="s">
        <v>51</v>
      </c>
      <c r="P8" s="153"/>
    </row>
    <row r="9" spans="1:16" ht="12.5" hidden="1" x14ac:dyDescent="0.25">
      <c r="A9" s="175" t="s">
        <v>95</v>
      </c>
      <c r="B9" s="176">
        <v>4</v>
      </c>
      <c r="C9" s="149" t="s">
        <v>97</v>
      </c>
      <c r="D9" s="149">
        <v>208</v>
      </c>
      <c r="E9" s="151">
        <v>26</v>
      </c>
      <c r="F9" s="153">
        <v>10000</v>
      </c>
      <c r="G9" s="153">
        <v>500</v>
      </c>
      <c r="H9" s="177">
        <v>100.8</v>
      </c>
      <c r="I9" s="177">
        <f t="shared" si="0"/>
        <v>4160</v>
      </c>
      <c r="J9" s="177">
        <v>500</v>
      </c>
      <c r="K9" s="178">
        <v>500</v>
      </c>
      <c r="L9" s="178"/>
      <c r="M9" s="178"/>
      <c r="N9" s="153">
        <f t="shared" si="1"/>
        <v>15760.8</v>
      </c>
      <c r="O9" s="179" t="s">
        <v>51</v>
      </c>
      <c r="P9" s="153"/>
    </row>
    <row r="10" spans="1:16" ht="12.5" hidden="1" x14ac:dyDescent="0.25">
      <c r="A10" s="175" t="s">
        <v>320</v>
      </c>
      <c r="B10" s="176">
        <v>5</v>
      </c>
      <c r="C10" s="149" t="s">
        <v>100</v>
      </c>
      <c r="D10" s="149">
        <v>226</v>
      </c>
      <c r="E10" s="151">
        <v>29</v>
      </c>
      <c r="F10" s="153">
        <v>10000</v>
      </c>
      <c r="G10" s="153">
        <v>590</v>
      </c>
      <c r="H10" s="177">
        <v>100.8</v>
      </c>
      <c r="I10" s="177">
        <f t="shared" si="0"/>
        <v>4640</v>
      </c>
      <c r="J10" s="177">
        <v>500</v>
      </c>
      <c r="K10" s="178">
        <v>500</v>
      </c>
      <c r="L10" s="178"/>
      <c r="M10" s="178"/>
      <c r="N10" s="153">
        <f t="shared" si="1"/>
        <v>16330.8</v>
      </c>
      <c r="O10" s="179" t="s">
        <v>51</v>
      </c>
      <c r="P10" s="153"/>
    </row>
    <row r="11" spans="1:16" ht="12.5" hidden="1" x14ac:dyDescent="0.25">
      <c r="A11" s="175" t="s">
        <v>95</v>
      </c>
      <c r="B11" s="176">
        <v>6</v>
      </c>
      <c r="C11" s="149" t="s">
        <v>102</v>
      </c>
      <c r="D11" s="149">
        <v>306</v>
      </c>
      <c r="E11" s="151">
        <v>39</v>
      </c>
      <c r="F11" s="153">
        <v>10000</v>
      </c>
      <c r="G11" s="153">
        <v>740</v>
      </c>
      <c r="H11" s="177">
        <v>100.8</v>
      </c>
      <c r="I11" s="177">
        <f t="shared" si="0"/>
        <v>6240</v>
      </c>
      <c r="J11" s="177">
        <v>500</v>
      </c>
      <c r="K11" s="178">
        <v>500</v>
      </c>
      <c r="L11" s="178"/>
      <c r="M11" s="178"/>
      <c r="N11" s="153">
        <f t="shared" si="1"/>
        <v>18080.8</v>
      </c>
      <c r="O11" s="179" t="s">
        <v>51</v>
      </c>
      <c r="P11" s="153"/>
    </row>
    <row r="12" spans="1:16" ht="12.5" hidden="1" x14ac:dyDescent="0.25">
      <c r="A12" s="175" t="s">
        <v>95</v>
      </c>
      <c r="B12" s="176">
        <v>7</v>
      </c>
      <c r="C12" s="149" t="s">
        <v>104</v>
      </c>
      <c r="D12" s="149">
        <v>306</v>
      </c>
      <c r="E12" s="151">
        <v>39</v>
      </c>
      <c r="F12" s="153">
        <v>10000</v>
      </c>
      <c r="G12" s="153">
        <v>625</v>
      </c>
      <c r="H12" s="177">
        <v>100.8</v>
      </c>
      <c r="I12" s="177">
        <f t="shared" si="0"/>
        <v>6240</v>
      </c>
      <c r="J12" s="177">
        <v>500</v>
      </c>
      <c r="K12" s="178">
        <v>500</v>
      </c>
      <c r="L12" s="178"/>
      <c r="M12" s="178"/>
      <c r="N12" s="153">
        <f t="shared" si="1"/>
        <v>17965.8</v>
      </c>
      <c r="O12" s="179" t="s">
        <v>51</v>
      </c>
      <c r="P12" s="153"/>
    </row>
    <row r="13" spans="1:16" ht="12.5" hidden="1" x14ac:dyDescent="0.25">
      <c r="A13" s="175" t="s">
        <v>95</v>
      </c>
      <c r="B13" s="176">
        <v>8</v>
      </c>
      <c r="C13" s="149" t="s">
        <v>321</v>
      </c>
      <c r="D13" s="180">
        <v>220</v>
      </c>
      <c r="E13" s="151">
        <v>37</v>
      </c>
      <c r="F13" s="153">
        <v>7340</v>
      </c>
      <c r="G13" s="153"/>
      <c r="H13" s="177">
        <v>100.8</v>
      </c>
      <c r="I13" s="177">
        <f t="shared" si="0"/>
        <v>5920</v>
      </c>
      <c r="J13" s="177">
        <v>500</v>
      </c>
      <c r="K13" s="178">
        <v>500</v>
      </c>
      <c r="L13" s="178"/>
      <c r="M13" s="178"/>
      <c r="N13" s="153">
        <f t="shared" si="1"/>
        <v>14360.8</v>
      </c>
      <c r="O13" s="179" t="s">
        <v>51</v>
      </c>
      <c r="P13" s="153"/>
    </row>
    <row r="14" spans="1:16" ht="12.5" hidden="1" x14ac:dyDescent="0.25">
      <c r="A14" s="175" t="s">
        <v>95</v>
      </c>
      <c r="B14" s="176">
        <v>9</v>
      </c>
      <c r="C14" s="149" t="s">
        <v>322</v>
      </c>
      <c r="D14" s="180">
        <v>175</v>
      </c>
      <c r="E14" s="151">
        <v>30</v>
      </c>
      <c r="F14" s="153">
        <v>5560</v>
      </c>
      <c r="G14" s="153"/>
      <c r="H14" s="177">
        <v>100.8</v>
      </c>
      <c r="I14" s="177">
        <f t="shared" si="0"/>
        <v>4800</v>
      </c>
      <c r="J14" s="177">
        <v>500</v>
      </c>
      <c r="K14" s="178">
        <v>500</v>
      </c>
      <c r="L14" s="178"/>
      <c r="M14" s="178"/>
      <c r="N14" s="153">
        <f t="shared" si="1"/>
        <v>11460.8</v>
      </c>
      <c r="O14" s="179" t="s">
        <v>51</v>
      </c>
      <c r="P14" s="153"/>
    </row>
    <row r="15" spans="1:16" ht="12.5" hidden="1" x14ac:dyDescent="0.25">
      <c r="A15" s="175" t="s">
        <v>95</v>
      </c>
      <c r="B15" s="176">
        <v>10</v>
      </c>
      <c r="C15" s="149" t="s">
        <v>323</v>
      </c>
      <c r="D15" s="180">
        <v>1276</v>
      </c>
      <c r="E15" s="151">
        <v>160</v>
      </c>
      <c r="F15" s="153">
        <v>10000</v>
      </c>
      <c r="G15" s="153">
        <v>350</v>
      </c>
      <c r="H15" s="177">
        <v>100.8</v>
      </c>
      <c r="I15" s="177">
        <f t="shared" si="0"/>
        <v>25600</v>
      </c>
      <c r="J15" s="177">
        <v>500</v>
      </c>
      <c r="K15" s="178">
        <v>500</v>
      </c>
      <c r="L15" s="178"/>
      <c r="M15" s="178"/>
      <c r="N15" s="153">
        <f t="shared" si="1"/>
        <v>37050.800000000003</v>
      </c>
      <c r="O15" s="179" t="s">
        <v>51</v>
      </c>
      <c r="P15" s="153"/>
    </row>
    <row r="16" spans="1:16" ht="12.5" hidden="1" x14ac:dyDescent="0.25">
      <c r="A16" s="175" t="s">
        <v>95</v>
      </c>
      <c r="B16" s="176">
        <v>11</v>
      </c>
      <c r="C16" s="149" t="s">
        <v>324</v>
      </c>
      <c r="D16" s="149">
        <v>352</v>
      </c>
      <c r="E16" s="151">
        <v>44</v>
      </c>
      <c r="F16" s="153">
        <v>8000</v>
      </c>
      <c r="G16" s="153">
        <v>400</v>
      </c>
      <c r="H16" s="177">
        <v>100.8</v>
      </c>
      <c r="I16" s="177">
        <f t="shared" si="0"/>
        <v>7040</v>
      </c>
      <c r="J16" s="177">
        <v>500</v>
      </c>
      <c r="K16" s="178">
        <v>500</v>
      </c>
      <c r="L16" s="178"/>
      <c r="M16" s="178"/>
      <c r="N16" s="153">
        <f t="shared" si="1"/>
        <v>16540.8</v>
      </c>
      <c r="O16" s="179" t="s">
        <v>51</v>
      </c>
      <c r="P16" s="153"/>
    </row>
    <row r="17" spans="1:16" ht="12.5" hidden="1" x14ac:dyDescent="0.25">
      <c r="A17" s="175" t="s">
        <v>95</v>
      </c>
      <c r="B17" s="176">
        <v>12</v>
      </c>
      <c r="C17" s="149" t="s">
        <v>325</v>
      </c>
      <c r="D17" s="149">
        <v>318</v>
      </c>
      <c r="E17" s="151">
        <v>40</v>
      </c>
      <c r="F17" s="153">
        <v>9000</v>
      </c>
      <c r="G17" s="153">
        <v>400</v>
      </c>
      <c r="H17" s="177">
        <v>100.8</v>
      </c>
      <c r="I17" s="177">
        <f t="shared" si="0"/>
        <v>6400</v>
      </c>
      <c r="J17" s="177">
        <v>500</v>
      </c>
      <c r="K17" s="178">
        <v>500</v>
      </c>
      <c r="L17" s="178"/>
      <c r="M17" s="178"/>
      <c r="N17" s="153">
        <f t="shared" si="1"/>
        <v>16900.8</v>
      </c>
      <c r="O17" s="179" t="s">
        <v>51</v>
      </c>
      <c r="P17" s="153"/>
    </row>
    <row r="18" spans="1:16" ht="12.5" hidden="1" x14ac:dyDescent="0.25">
      <c r="A18" s="175" t="s">
        <v>95</v>
      </c>
      <c r="B18" s="176">
        <v>13</v>
      </c>
      <c r="C18" s="149" t="s">
        <v>326</v>
      </c>
      <c r="D18" s="149">
        <v>152</v>
      </c>
      <c r="E18" s="151">
        <v>19</v>
      </c>
      <c r="F18" s="153">
        <v>10000</v>
      </c>
      <c r="G18" s="153">
        <v>500</v>
      </c>
      <c r="H18" s="177">
        <v>100.8</v>
      </c>
      <c r="I18" s="177">
        <f t="shared" si="0"/>
        <v>3040</v>
      </c>
      <c r="J18" s="177">
        <v>500</v>
      </c>
      <c r="K18" s="178">
        <v>500</v>
      </c>
      <c r="L18" s="178"/>
      <c r="M18" s="178"/>
      <c r="N18" s="153">
        <f t="shared" si="1"/>
        <v>14640.8</v>
      </c>
      <c r="O18" s="179" t="s">
        <v>51</v>
      </c>
      <c r="P18" s="153"/>
    </row>
    <row r="19" spans="1:16" ht="12.5" hidden="1" x14ac:dyDescent="0.25">
      <c r="A19" s="175" t="s">
        <v>95</v>
      </c>
      <c r="B19" s="176">
        <v>14</v>
      </c>
      <c r="C19" s="149" t="s">
        <v>327</v>
      </c>
      <c r="D19" s="149">
        <v>96</v>
      </c>
      <c r="E19" s="151">
        <v>12</v>
      </c>
      <c r="F19" s="153">
        <v>3500</v>
      </c>
      <c r="G19" s="153">
        <v>500</v>
      </c>
      <c r="H19" s="177">
        <v>100.8</v>
      </c>
      <c r="I19" s="177">
        <f t="shared" si="0"/>
        <v>1920</v>
      </c>
      <c r="J19" s="177">
        <v>500</v>
      </c>
      <c r="K19" s="178">
        <v>500</v>
      </c>
      <c r="L19" s="178"/>
      <c r="M19" s="178"/>
      <c r="N19" s="153">
        <f t="shared" si="1"/>
        <v>7020.8</v>
      </c>
      <c r="O19" s="179" t="s">
        <v>51</v>
      </c>
      <c r="P19" s="153"/>
    </row>
    <row r="20" spans="1:16" ht="12.5" hidden="1" x14ac:dyDescent="0.25">
      <c r="A20" s="175" t="s">
        <v>95</v>
      </c>
      <c r="B20" s="176">
        <v>15</v>
      </c>
      <c r="C20" s="149" t="s">
        <v>106</v>
      </c>
      <c r="D20" s="149">
        <v>423</v>
      </c>
      <c r="E20" s="151">
        <v>71</v>
      </c>
      <c r="F20" s="153">
        <v>18540</v>
      </c>
      <c r="G20" s="153">
        <v>590</v>
      </c>
      <c r="H20" s="177">
        <v>100.8</v>
      </c>
      <c r="I20" s="177">
        <f t="shared" si="0"/>
        <v>11360</v>
      </c>
      <c r="J20" s="177">
        <v>500</v>
      </c>
      <c r="K20" s="178">
        <v>500</v>
      </c>
      <c r="L20" s="178"/>
      <c r="M20" s="178"/>
      <c r="N20" s="153">
        <f t="shared" si="1"/>
        <v>31590.799999999999</v>
      </c>
      <c r="O20" s="179" t="s">
        <v>51</v>
      </c>
      <c r="P20" s="153"/>
    </row>
    <row r="21" spans="1:16" ht="12.5" hidden="1" x14ac:dyDescent="0.25">
      <c r="A21" s="175" t="s">
        <v>95</v>
      </c>
      <c r="B21" s="176">
        <v>16</v>
      </c>
      <c r="C21" s="149" t="s">
        <v>328</v>
      </c>
      <c r="D21" s="149">
        <v>445</v>
      </c>
      <c r="E21" s="151">
        <v>56</v>
      </c>
      <c r="F21" s="153">
        <v>8000</v>
      </c>
      <c r="G21" s="153">
        <v>300</v>
      </c>
      <c r="H21" s="177">
        <v>100.8</v>
      </c>
      <c r="I21" s="177">
        <f t="shared" si="0"/>
        <v>8960</v>
      </c>
      <c r="J21" s="177">
        <v>500</v>
      </c>
      <c r="K21" s="178">
        <v>500</v>
      </c>
      <c r="L21" s="178"/>
      <c r="M21" s="178"/>
      <c r="N21" s="153">
        <f t="shared" si="1"/>
        <v>18360.8</v>
      </c>
      <c r="O21" s="179" t="s">
        <v>51</v>
      </c>
      <c r="P21" s="153"/>
    </row>
    <row r="22" spans="1:16" ht="12.5" hidden="1" x14ac:dyDescent="0.25">
      <c r="A22" s="175" t="s">
        <v>95</v>
      </c>
      <c r="B22" s="176">
        <v>17</v>
      </c>
      <c r="C22" s="149" t="s">
        <v>329</v>
      </c>
      <c r="D22" s="149">
        <v>212</v>
      </c>
      <c r="E22" s="151">
        <v>27</v>
      </c>
      <c r="F22" s="153">
        <v>8000</v>
      </c>
      <c r="G22" s="153">
        <v>500</v>
      </c>
      <c r="H22" s="177">
        <v>100.8</v>
      </c>
      <c r="I22" s="177">
        <f t="shared" si="0"/>
        <v>4320</v>
      </c>
      <c r="J22" s="177">
        <v>500</v>
      </c>
      <c r="K22" s="178">
        <v>500</v>
      </c>
      <c r="L22" s="178"/>
      <c r="M22" s="178"/>
      <c r="N22" s="153">
        <f t="shared" si="1"/>
        <v>13920.8</v>
      </c>
      <c r="O22" s="179" t="s">
        <v>51</v>
      </c>
      <c r="P22" s="153"/>
    </row>
    <row r="23" spans="1:16" ht="12.5" hidden="1" x14ac:dyDescent="0.25">
      <c r="A23" s="175" t="s">
        <v>95</v>
      </c>
      <c r="B23" s="176">
        <v>18</v>
      </c>
      <c r="C23" s="149" t="s">
        <v>31</v>
      </c>
      <c r="D23" s="149">
        <v>232</v>
      </c>
      <c r="E23" s="151">
        <v>29</v>
      </c>
      <c r="F23" s="153">
        <v>10000</v>
      </c>
      <c r="G23" s="153">
        <v>500</v>
      </c>
      <c r="H23" s="177">
        <v>100.8</v>
      </c>
      <c r="I23" s="177">
        <f t="shared" si="0"/>
        <v>4640</v>
      </c>
      <c r="J23" s="177">
        <v>500</v>
      </c>
      <c r="K23" s="178">
        <v>500</v>
      </c>
      <c r="L23" s="178"/>
      <c r="M23" s="178"/>
      <c r="N23" s="153">
        <f t="shared" si="1"/>
        <v>16240.8</v>
      </c>
      <c r="O23" s="179" t="s">
        <v>51</v>
      </c>
      <c r="P23" s="153"/>
    </row>
    <row r="24" spans="1:16" ht="12.5" hidden="1" x14ac:dyDescent="0.25">
      <c r="A24" s="175" t="s">
        <v>95</v>
      </c>
      <c r="B24" s="176">
        <v>19</v>
      </c>
      <c r="C24" s="149" t="s">
        <v>330</v>
      </c>
      <c r="D24" s="149">
        <v>312</v>
      </c>
      <c r="E24" s="151">
        <v>39</v>
      </c>
      <c r="F24" s="153">
        <v>8000</v>
      </c>
      <c r="G24" s="153">
        <v>500</v>
      </c>
      <c r="H24" s="177">
        <v>100.8</v>
      </c>
      <c r="I24" s="177">
        <f t="shared" si="0"/>
        <v>6240</v>
      </c>
      <c r="J24" s="177">
        <v>500</v>
      </c>
      <c r="K24" s="178">
        <v>500</v>
      </c>
      <c r="L24" s="178"/>
      <c r="M24" s="178"/>
      <c r="N24" s="153">
        <f t="shared" si="1"/>
        <v>15840.8</v>
      </c>
      <c r="O24" s="179" t="s">
        <v>51</v>
      </c>
      <c r="P24" s="153"/>
    </row>
    <row r="25" spans="1:16" ht="12.5" hidden="1" x14ac:dyDescent="0.25">
      <c r="A25" s="175" t="s">
        <v>95</v>
      </c>
      <c r="B25" s="176">
        <v>20</v>
      </c>
      <c r="C25" s="149" t="s">
        <v>331</v>
      </c>
      <c r="D25" s="149">
        <v>232</v>
      </c>
      <c r="E25" s="151">
        <v>29</v>
      </c>
      <c r="F25" s="153">
        <v>8000</v>
      </c>
      <c r="G25" s="153">
        <v>886</v>
      </c>
      <c r="H25" s="177">
        <v>100.8</v>
      </c>
      <c r="I25" s="177">
        <f t="shared" si="0"/>
        <v>4640</v>
      </c>
      <c r="J25" s="177">
        <v>500</v>
      </c>
      <c r="K25" s="178">
        <v>500</v>
      </c>
      <c r="L25" s="181"/>
      <c r="M25" s="178"/>
      <c r="N25" s="153">
        <f t="shared" si="1"/>
        <v>14626.8</v>
      </c>
      <c r="O25" s="179" t="s">
        <v>51</v>
      </c>
      <c r="P25" s="153"/>
    </row>
    <row r="26" spans="1:16" ht="12.5" hidden="1" x14ac:dyDescent="0.25">
      <c r="A26" s="175" t="s">
        <v>95</v>
      </c>
      <c r="B26" s="176">
        <v>21</v>
      </c>
      <c r="C26" s="149" t="s">
        <v>108</v>
      </c>
      <c r="D26" s="149">
        <v>162</v>
      </c>
      <c r="E26" s="151">
        <v>21</v>
      </c>
      <c r="F26" s="153">
        <v>10000</v>
      </c>
      <c r="G26" s="153">
        <v>500</v>
      </c>
      <c r="H26" s="177">
        <v>100.8</v>
      </c>
      <c r="I26" s="177">
        <f t="shared" si="0"/>
        <v>3360</v>
      </c>
      <c r="J26" s="177">
        <v>500</v>
      </c>
      <c r="K26" s="178">
        <v>500</v>
      </c>
      <c r="L26" s="178"/>
      <c r="M26" s="178"/>
      <c r="N26" s="153">
        <f t="shared" si="1"/>
        <v>14960.8</v>
      </c>
      <c r="O26" s="179" t="s">
        <v>51</v>
      </c>
      <c r="P26" s="153"/>
    </row>
    <row r="27" spans="1:16" ht="12.5" hidden="1" x14ac:dyDescent="0.25">
      <c r="A27" s="175" t="s">
        <v>95</v>
      </c>
      <c r="B27" s="176">
        <v>22</v>
      </c>
      <c r="C27" s="149" t="s">
        <v>110</v>
      </c>
      <c r="D27" s="149">
        <v>242</v>
      </c>
      <c r="E27" s="151">
        <v>31</v>
      </c>
      <c r="F27" s="153">
        <v>10000</v>
      </c>
      <c r="G27" s="153">
        <v>500</v>
      </c>
      <c r="H27" s="177">
        <v>100.8</v>
      </c>
      <c r="I27" s="177">
        <f t="shared" si="0"/>
        <v>4960</v>
      </c>
      <c r="J27" s="177">
        <v>500</v>
      </c>
      <c r="K27" s="178">
        <v>500</v>
      </c>
      <c r="L27" s="178"/>
      <c r="M27" s="178"/>
      <c r="N27" s="153">
        <f t="shared" si="1"/>
        <v>16560.8</v>
      </c>
      <c r="O27" s="179" t="s">
        <v>51</v>
      </c>
      <c r="P27" s="152"/>
    </row>
    <row r="28" spans="1:16" ht="12.5" hidden="1" x14ac:dyDescent="0.25">
      <c r="A28" s="175" t="s">
        <v>111</v>
      </c>
      <c r="B28" s="176">
        <v>23</v>
      </c>
      <c r="C28" s="149" t="s">
        <v>332</v>
      </c>
      <c r="D28" s="149">
        <v>120</v>
      </c>
      <c r="E28" s="151">
        <v>15</v>
      </c>
      <c r="F28" s="153">
        <v>5000</v>
      </c>
      <c r="G28" s="153">
        <v>400</v>
      </c>
      <c r="H28" s="177">
        <v>100.8</v>
      </c>
      <c r="I28" s="177">
        <f t="shared" si="0"/>
        <v>2400</v>
      </c>
      <c r="J28" s="177">
        <v>500</v>
      </c>
      <c r="K28" s="178">
        <v>500</v>
      </c>
      <c r="L28" s="178"/>
      <c r="M28" s="178"/>
      <c r="N28" s="153">
        <f t="shared" si="1"/>
        <v>8900.7999999999993</v>
      </c>
      <c r="O28" s="179" t="s">
        <v>51</v>
      </c>
      <c r="P28" s="153"/>
    </row>
    <row r="29" spans="1:16" ht="12.5" hidden="1" x14ac:dyDescent="0.25">
      <c r="A29" s="175" t="s">
        <v>111</v>
      </c>
      <c r="B29" s="176">
        <v>24</v>
      </c>
      <c r="C29" s="149" t="s">
        <v>333</v>
      </c>
      <c r="D29" s="149">
        <v>158</v>
      </c>
      <c r="E29" s="151">
        <v>20</v>
      </c>
      <c r="F29" s="153">
        <v>5000</v>
      </c>
      <c r="G29" s="153">
        <v>600</v>
      </c>
      <c r="H29" s="177">
        <v>100.8</v>
      </c>
      <c r="I29" s="177">
        <f t="shared" si="0"/>
        <v>3200</v>
      </c>
      <c r="J29" s="177">
        <v>500</v>
      </c>
      <c r="K29" s="178">
        <v>500</v>
      </c>
      <c r="L29" s="178"/>
      <c r="M29" s="178"/>
      <c r="N29" s="153">
        <f t="shared" si="1"/>
        <v>9900.7999999999993</v>
      </c>
      <c r="O29" s="179" t="s">
        <v>51</v>
      </c>
      <c r="P29" s="153"/>
    </row>
    <row r="30" spans="1:16" ht="12.5" hidden="1" x14ac:dyDescent="0.25">
      <c r="A30" s="175" t="s">
        <v>111</v>
      </c>
      <c r="B30" s="176">
        <v>25</v>
      </c>
      <c r="C30" s="149" t="s">
        <v>334</v>
      </c>
      <c r="D30" s="149">
        <v>183</v>
      </c>
      <c r="E30" s="151">
        <v>23</v>
      </c>
      <c r="F30" s="153">
        <v>7000</v>
      </c>
      <c r="G30" s="153">
        <v>400</v>
      </c>
      <c r="H30" s="177">
        <v>100.8</v>
      </c>
      <c r="I30" s="177">
        <f t="shared" si="0"/>
        <v>3680</v>
      </c>
      <c r="J30" s="177">
        <v>500</v>
      </c>
      <c r="K30" s="178">
        <v>500</v>
      </c>
      <c r="L30" s="178"/>
      <c r="M30" s="178"/>
      <c r="N30" s="153">
        <f t="shared" si="1"/>
        <v>12180.8</v>
      </c>
      <c r="O30" s="179" t="s">
        <v>51</v>
      </c>
      <c r="P30" s="153"/>
    </row>
    <row r="31" spans="1:16" ht="12.5" hidden="1" x14ac:dyDescent="0.25">
      <c r="A31" s="175" t="s">
        <v>111</v>
      </c>
      <c r="B31" s="176">
        <v>26</v>
      </c>
      <c r="C31" s="149" t="s">
        <v>335</v>
      </c>
      <c r="D31" s="149">
        <v>118</v>
      </c>
      <c r="E31" s="151">
        <v>15</v>
      </c>
      <c r="F31" s="153">
        <v>5000</v>
      </c>
      <c r="G31" s="153">
        <v>400</v>
      </c>
      <c r="H31" s="177">
        <v>100.8</v>
      </c>
      <c r="I31" s="177">
        <f t="shared" si="0"/>
        <v>2400</v>
      </c>
      <c r="J31" s="177">
        <v>500</v>
      </c>
      <c r="K31" s="178">
        <v>500</v>
      </c>
      <c r="L31" s="178"/>
      <c r="M31" s="178"/>
      <c r="N31" s="153">
        <f t="shared" si="1"/>
        <v>8900.7999999999993</v>
      </c>
      <c r="O31" s="179" t="s">
        <v>51</v>
      </c>
      <c r="P31" s="153"/>
    </row>
    <row r="32" spans="1:16" ht="12.5" hidden="1" x14ac:dyDescent="0.25">
      <c r="A32" s="175" t="s">
        <v>111</v>
      </c>
      <c r="B32" s="176">
        <v>27</v>
      </c>
      <c r="C32" s="149" t="s">
        <v>336</v>
      </c>
      <c r="D32" s="149">
        <v>158</v>
      </c>
      <c r="E32" s="151">
        <v>20</v>
      </c>
      <c r="F32" s="153">
        <v>5000</v>
      </c>
      <c r="G32" s="153">
        <v>400</v>
      </c>
      <c r="H32" s="177">
        <v>100.8</v>
      </c>
      <c r="I32" s="177">
        <f t="shared" si="0"/>
        <v>3200</v>
      </c>
      <c r="J32" s="177">
        <v>500</v>
      </c>
      <c r="K32" s="178">
        <v>500</v>
      </c>
      <c r="L32" s="178"/>
      <c r="M32" s="178"/>
      <c r="N32" s="153">
        <f t="shared" si="1"/>
        <v>9700.7999999999993</v>
      </c>
      <c r="O32" s="179" t="s">
        <v>51</v>
      </c>
      <c r="P32" s="153"/>
    </row>
    <row r="33" spans="1:16" ht="12.5" hidden="1" x14ac:dyDescent="0.25">
      <c r="A33" s="175" t="s">
        <v>111</v>
      </c>
      <c r="B33" s="176">
        <v>28</v>
      </c>
      <c r="C33" s="149" t="s">
        <v>113</v>
      </c>
      <c r="D33" s="149">
        <v>143</v>
      </c>
      <c r="E33" s="151">
        <v>18</v>
      </c>
      <c r="F33" s="153">
        <v>5000</v>
      </c>
      <c r="G33" s="153">
        <v>500</v>
      </c>
      <c r="H33" s="177">
        <v>100.8</v>
      </c>
      <c r="I33" s="177">
        <f t="shared" si="0"/>
        <v>2880</v>
      </c>
      <c r="J33" s="177">
        <v>500</v>
      </c>
      <c r="K33" s="178">
        <v>500</v>
      </c>
      <c r="L33" s="178"/>
      <c r="M33" s="178"/>
      <c r="N33" s="153">
        <f t="shared" si="1"/>
        <v>9480.7999999999993</v>
      </c>
      <c r="O33" s="179" t="s">
        <v>51</v>
      </c>
      <c r="P33" s="153"/>
    </row>
    <row r="34" spans="1:16" ht="12.5" hidden="1" x14ac:dyDescent="0.25">
      <c r="A34" s="175" t="s">
        <v>111</v>
      </c>
      <c r="B34" s="176">
        <v>29</v>
      </c>
      <c r="C34" s="149" t="s">
        <v>337</v>
      </c>
      <c r="D34" s="149">
        <v>240</v>
      </c>
      <c r="E34" s="151">
        <v>30</v>
      </c>
      <c r="F34" s="153">
        <v>7000</v>
      </c>
      <c r="G34" s="153">
        <v>500</v>
      </c>
      <c r="H34" s="177">
        <v>100.8</v>
      </c>
      <c r="I34" s="177">
        <f t="shared" si="0"/>
        <v>4800</v>
      </c>
      <c r="J34" s="177">
        <v>500</v>
      </c>
      <c r="K34" s="178">
        <v>500</v>
      </c>
      <c r="L34" s="178"/>
      <c r="M34" s="178"/>
      <c r="N34" s="153">
        <f t="shared" si="1"/>
        <v>13400.8</v>
      </c>
      <c r="O34" s="179" t="s">
        <v>51</v>
      </c>
      <c r="P34" s="153"/>
    </row>
    <row r="35" spans="1:16" ht="12.5" hidden="1" x14ac:dyDescent="0.25">
      <c r="A35" s="175" t="s">
        <v>111</v>
      </c>
      <c r="B35" s="176">
        <v>30</v>
      </c>
      <c r="C35" s="149" t="s">
        <v>338</v>
      </c>
      <c r="D35" s="149">
        <v>143</v>
      </c>
      <c r="E35" s="151">
        <v>18</v>
      </c>
      <c r="F35" s="153">
        <v>5000</v>
      </c>
      <c r="G35" s="153">
        <v>500</v>
      </c>
      <c r="H35" s="177">
        <v>100.8</v>
      </c>
      <c r="I35" s="177">
        <f t="shared" si="0"/>
        <v>2880</v>
      </c>
      <c r="J35" s="177">
        <v>500</v>
      </c>
      <c r="K35" s="178">
        <v>500</v>
      </c>
      <c r="L35" s="178"/>
      <c r="M35" s="178"/>
      <c r="N35" s="153">
        <f t="shared" si="1"/>
        <v>9480.7999999999993</v>
      </c>
      <c r="O35" s="179" t="s">
        <v>51</v>
      </c>
      <c r="P35" s="153"/>
    </row>
    <row r="36" spans="1:16" ht="12.5" hidden="1" x14ac:dyDescent="0.25">
      <c r="A36" s="175" t="s">
        <v>111</v>
      </c>
      <c r="B36" s="176">
        <v>31</v>
      </c>
      <c r="C36" s="149" t="s">
        <v>339</v>
      </c>
      <c r="D36" s="149">
        <v>480</v>
      </c>
      <c r="E36" s="151">
        <v>60</v>
      </c>
      <c r="F36" s="153">
        <v>7000</v>
      </c>
      <c r="G36" s="153">
        <v>500</v>
      </c>
      <c r="H36" s="177">
        <v>100.8</v>
      </c>
      <c r="I36" s="177">
        <f t="shared" si="0"/>
        <v>9600</v>
      </c>
      <c r="J36" s="177">
        <v>500</v>
      </c>
      <c r="K36" s="178">
        <v>500</v>
      </c>
      <c r="L36" s="178"/>
      <c r="M36" s="178"/>
      <c r="N36" s="153">
        <f t="shared" si="1"/>
        <v>18200.8</v>
      </c>
      <c r="O36" s="179" t="s">
        <v>51</v>
      </c>
      <c r="P36" s="153"/>
    </row>
    <row r="37" spans="1:16" ht="12.5" hidden="1" x14ac:dyDescent="0.25">
      <c r="A37" s="175" t="s">
        <v>111</v>
      </c>
      <c r="B37" s="176">
        <v>32</v>
      </c>
      <c r="C37" s="149" t="s">
        <v>116</v>
      </c>
      <c r="D37" s="149">
        <v>156</v>
      </c>
      <c r="E37" s="151">
        <v>20</v>
      </c>
      <c r="F37" s="153">
        <v>4000</v>
      </c>
      <c r="G37" s="153">
        <v>660</v>
      </c>
      <c r="H37" s="177">
        <v>100.8</v>
      </c>
      <c r="I37" s="177">
        <f t="shared" si="0"/>
        <v>3200</v>
      </c>
      <c r="J37" s="177">
        <v>500</v>
      </c>
      <c r="K37" s="178">
        <v>500</v>
      </c>
      <c r="L37" s="178"/>
      <c r="M37" s="178"/>
      <c r="N37" s="153">
        <f t="shared" si="1"/>
        <v>8960.7999999999993</v>
      </c>
      <c r="O37" s="179" t="s">
        <v>51</v>
      </c>
      <c r="P37" s="153"/>
    </row>
    <row r="38" spans="1:16" ht="12.5" hidden="1" x14ac:dyDescent="0.25">
      <c r="A38" s="175" t="s">
        <v>111</v>
      </c>
      <c r="B38" s="176">
        <v>33</v>
      </c>
      <c r="C38" s="149" t="s">
        <v>117</v>
      </c>
      <c r="D38" s="149">
        <v>469</v>
      </c>
      <c r="E38" s="151">
        <v>59</v>
      </c>
      <c r="F38" s="153">
        <v>4000</v>
      </c>
      <c r="G38" s="153">
        <v>660</v>
      </c>
      <c r="H38" s="177">
        <v>100.8</v>
      </c>
      <c r="I38" s="177">
        <f t="shared" si="0"/>
        <v>9440</v>
      </c>
      <c r="J38" s="177">
        <v>500</v>
      </c>
      <c r="K38" s="178">
        <v>500</v>
      </c>
      <c r="L38" s="178"/>
      <c r="M38" s="178"/>
      <c r="N38" s="153">
        <f t="shared" si="1"/>
        <v>15200.8</v>
      </c>
      <c r="O38" s="179" t="s">
        <v>51</v>
      </c>
      <c r="P38" s="153"/>
    </row>
    <row r="39" spans="1:16" ht="12.5" hidden="1" x14ac:dyDescent="0.25">
      <c r="A39" s="175" t="s">
        <v>111</v>
      </c>
      <c r="B39" s="176">
        <v>34</v>
      </c>
      <c r="C39" s="149" t="s">
        <v>119</v>
      </c>
      <c r="D39" s="149">
        <v>676</v>
      </c>
      <c r="E39" s="151">
        <v>85</v>
      </c>
      <c r="F39" s="153">
        <v>5000</v>
      </c>
      <c r="G39" s="153">
        <v>700</v>
      </c>
      <c r="H39" s="177">
        <v>100.8</v>
      </c>
      <c r="I39" s="177">
        <f t="shared" si="0"/>
        <v>13600</v>
      </c>
      <c r="J39" s="177">
        <v>500</v>
      </c>
      <c r="K39" s="178">
        <v>500</v>
      </c>
      <c r="L39" s="178"/>
      <c r="M39" s="178"/>
      <c r="N39" s="153">
        <f t="shared" si="1"/>
        <v>20400.8</v>
      </c>
      <c r="O39" s="179" t="s">
        <v>51</v>
      </c>
      <c r="P39" s="153"/>
    </row>
    <row r="40" spans="1:16" ht="12.5" hidden="1" x14ac:dyDescent="0.25">
      <c r="A40" s="175" t="s">
        <v>111</v>
      </c>
      <c r="B40" s="176">
        <v>35</v>
      </c>
      <c r="C40" s="149" t="s">
        <v>121</v>
      </c>
      <c r="D40" s="149">
        <v>526</v>
      </c>
      <c r="E40" s="151">
        <v>66</v>
      </c>
      <c r="F40" s="153">
        <v>4500</v>
      </c>
      <c r="G40" s="153">
        <v>300</v>
      </c>
      <c r="H40" s="177">
        <v>100.8</v>
      </c>
      <c r="I40" s="177">
        <f t="shared" si="0"/>
        <v>10560</v>
      </c>
      <c r="J40" s="177">
        <v>500</v>
      </c>
      <c r="K40" s="178">
        <v>500</v>
      </c>
      <c r="L40" s="178"/>
      <c r="M40" s="178"/>
      <c r="N40" s="153">
        <f t="shared" si="1"/>
        <v>16460.8</v>
      </c>
      <c r="O40" s="179" t="s">
        <v>51</v>
      </c>
      <c r="P40" s="153"/>
    </row>
    <row r="41" spans="1:16" ht="12.5" hidden="1" x14ac:dyDescent="0.25">
      <c r="A41" s="175" t="s">
        <v>111</v>
      </c>
      <c r="B41" s="176">
        <v>36</v>
      </c>
      <c r="C41" s="149" t="s">
        <v>340</v>
      </c>
      <c r="D41" s="149">
        <v>804</v>
      </c>
      <c r="E41" s="151">
        <v>101</v>
      </c>
      <c r="F41" s="153">
        <v>7000</v>
      </c>
      <c r="G41" s="153">
        <v>300</v>
      </c>
      <c r="H41" s="177">
        <v>100.8</v>
      </c>
      <c r="I41" s="177">
        <f t="shared" si="0"/>
        <v>16160</v>
      </c>
      <c r="J41" s="177">
        <v>500</v>
      </c>
      <c r="K41" s="178">
        <v>500</v>
      </c>
      <c r="L41" s="178"/>
      <c r="M41" s="178"/>
      <c r="N41" s="153">
        <f t="shared" si="1"/>
        <v>24560.799999999999</v>
      </c>
      <c r="O41" s="179" t="s">
        <v>51</v>
      </c>
      <c r="P41" s="153"/>
    </row>
    <row r="42" spans="1:16" ht="12.5" hidden="1" x14ac:dyDescent="0.25">
      <c r="A42" s="175" t="s">
        <v>111</v>
      </c>
      <c r="B42" s="176">
        <v>37</v>
      </c>
      <c r="C42" s="149" t="s">
        <v>123</v>
      </c>
      <c r="D42" s="149">
        <v>134</v>
      </c>
      <c r="E42" s="151">
        <v>17</v>
      </c>
      <c r="F42" s="153">
        <v>5000</v>
      </c>
      <c r="G42" s="153">
        <v>500</v>
      </c>
      <c r="H42" s="177">
        <v>100.8</v>
      </c>
      <c r="I42" s="177">
        <f t="shared" si="0"/>
        <v>2720</v>
      </c>
      <c r="J42" s="177">
        <v>500</v>
      </c>
      <c r="K42" s="178">
        <v>500</v>
      </c>
      <c r="L42" s="178"/>
      <c r="M42" s="178"/>
      <c r="N42" s="153">
        <f t="shared" si="1"/>
        <v>9320.7999999999993</v>
      </c>
      <c r="O42" s="179" t="s">
        <v>51</v>
      </c>
      <c r="P42" s="153"/>
    </row>
    <row r="43" spans="1:16" ht="12.5" hidden="1" x14ac:dyDescent="0.25">
      <c r="A43" s="175" t="s">
        <v>111</v>
      </c>
      <c r="B43" s="176">
        <v>38</v>
      </c>
      <c r="C43" s="149" t="s">
        <v>341</v>
      </c>
      <c r="D43" s="149">
        <v>650</v>
      </c>
      <c r="E43" s="151">
        <v>82</v>
      </c>
      <c r="F43" s="153">
        <v>6000</v>
      </c>
      <c r="G43" s="153">
        <v>765</v>
      </c>
      <c r="H43" s="177">
        <v>100.8</v>
      </c>
      <c r="I43" s="177">
        <f t="shared" si="0"/>
        <v>13120</v>
      </c>
      <c r="J43" s="177">
        <v>500</v>
      </c>
      <c r="K43" s="178">
        <v>500</v>
      </c>
      <c r="L43" s="178"/>
      <c r="M43" s="178"/>
      <c r="N43" s="153">
        <f t="shared" si="1"/>
        <v>20985.8</v>
      </c>
      <c r="O43" s="179" t="s">
        <v>51</v>
      </c>
      <c r="P43" s="153"/>
    </row>
    <row r="44" spans="1:16" ht="12.5" hidden="1" x14ac:dyDescent="0.25">
      <c r="A44" s="175" t="s">
        <v>111</v>
      </c>
      <c r="B44" s="176">
        <v>39</v>
      </c>
      <c r="C44" s="149" t="s">
        <v>342</v>
      </c>
      <c r="D44" s="149">
        <v>126</v>
      </c>
      <c r="E44" s="151">
        <v>16</v>
      </c>
      <c r="F44" s="153">
        <v>10000</v>
      </c>
      <c r="G44" s="153">
        <v>500</v>
      </c>
      <c r="H44" s="177">
        <v>100.8</v>
      </c>
      <c r="I44" s="177">
        <f t="shared" si="0"/>
        <v>2560</v>
      </c>
      <c r="J44" s="177">
        <v>500</v>
      </c>
      <c r="K44" s="178">
        <v>500</v>
      </c>
      <c r="L44" s="178"/>
      <c r="M44" s="178"/>
      <c r="N44" s="153">
        <f t="shared" si="1"/>
        <v>14160.8</v>
      </c>
      <c r="O44" s="179" t="s">
        <v>51</v>
      </c>
      <c r="P44" s="153"/>
    </row>
    <row r="45" spans="1:16" ht="12.5" hidden="1" x14ac:dyDescent="0.25">
      <c r="A45" s="175" t="s">
        <v>111</v>
      </c>
      <c r="B45" s="176">
        <v>40</v>
      </c>
      <c r="C45" s="149" t="s">
        <v>343</v>
      </c>
      <c r="D45" s="149">
        <v>178</v>
      </c>
      <c r="E45" s="151">
        <v>23</v>
      </c>
      <c r="F45" s="153">
        <v>6500</v>
      </c>
      <c r="G45" s="153">
        <v>500</v>
      </c>
      <c r="H45" s="177">
        <v>100.8</v>
      </c>
      <c r="I45" s="177">
        <f t="shared" si="0"/>
        <v>3680</v>
      </c>
      <c r="J45" s="177">
        <v>500</v>
      </c>
      <c r="K45" s="178">
        <v>500</v>
      </c>
      <c r="L45" s="178"/>
      <c r="M45" s="178"/>
      <c r="N45" s="153">
        <f t="shared" si="1"/>
        <v>11780.8</v>
      </c>
      <c r="O45" s="179" t="s">
        <v>51</v>
      </c>
      <c r="P45" s="153"/>
    </row>
    <row r="46" spans="1:16" ht="12.5" hidden="1" x14ac:dyDescent="0.25">
      <c r="A46" s="175" t="s">
        <v>111</v>
      </c>
      <c r="B46" s="176">
        <v>41</v>
      </c>
      <c r="C46" s="149" t="s">
        <v>344</v>
      </c>
      <c r="D46" s="149">
        <v>143</v>
      </c>
      <c r="E46" s="151">
        <v>18</v>
      </c>
      <c r="F46" s="153">
        <v>10000</v>
      </c>
      <c r="G46" s="153">
        <v>500</v>
      </c>
      <c r="H46" s="177">
        <v>100.8</v>
      </c>
      <c r="I46" s="177">
        <f t="shared" si="0"/>
        <v>2880</v>
      </c>
      <c r="J46" s="177">
        <v>500</v>
      </c>
      <c r="K46" s="178">
        <v>500</v>
      </c>
      <c r="L46" s="178"/>
      <c r="M46" s="178"/>
      <c r="N46" s="153">
        <f t="shared" si="1"/>
        <v>14480.8</v>
      </c>
      <c r="O46" s="179" t="s">
        <v>51</v>
      </c>
      <c r="P46" s="153"/>
    </row>
    <row r="47" spans="1:16" ht="12.5" hidden="1" x14ac:dyDescent="0.25">
      <c r="A47" s="175" t="s">
        <v>124</v>
      </c>
      <c r="B47" s="176">
        <v>42</v>
      </c>
      <c r="C47" s="149" t="s">
        <v>126</v>
      </c>
      <c r="D47" s="149">
        <v>162</v>
      </c>
      <c r="E47" s="151">
        <v>21</v>
      </c>
      <c r="F47" s="153">
        <v>7000</v>
      </c>
      <c r="G47" s="153">
        <v>600</v>
      </c>
      <c r="H47" s="177">
        <v>100.8</v>
      </c>
      <c r="I47" s="177">
        <f t="shared" si="0"/>
        <v>3360</v>
      </c>
      <c r="J47" s="177">
        <v>500</v>
      </c>
      <c r="K47" s="178">
        <v>500</v>
      </c>
      <c r="L47" s="178"/>
      <c r="M47" s="178"/>
      <c r="N47" s="153">
        <f t="shared" si="1"/>
        <v>12060.8</v>
      </c>
      <c r="O47" s="179" t="s">
        <v>51</v>
      </c>
      <c r="P47" s="153"/>
    </row>
    <row r="48" spans="1:16" ht="12.5" hidden="1" x14ac:dyDescent="0.25">
      <c r="A48" s="175" t="s">
        <v>124</v>
      </c>
      <c r="B48" s="176">
        <v>43</v>
      </c>
      <c r="C48" s="149" t="s">
        <v>128</v>
      </c>
      <c r="D48" s="149">
        <v>301</v>
      </c>
      <c r="E48" s="151">
        <v>38</v>
      </c>
      <c r="F48" s="153">
        <v>7000</v>
      </c>
      <c r="G48" s="153">
        <v>1142</v>
      </c>
      <c r="H48" s="177">
        <v>100.8</v>
      </c>
      <c r="I48" s="177">
        <f t="shared" si="0"/>
        <v>6080</v>
      </c>
      <c r="J48" s="177">
        <v>500</v>
      </c>
      <c r="K48" s="178">
        <v>500</v>
      </c>
      <c r="L48" s="178"/>
      <c r="M48" s="178"/>
      <c r="N48" s="153">
        <f t="shared" si="1"/>
        <v>15322.8</v>
      </c>
      <c r="O48" s="179" t="s">
        <v>51</v>
      </c>
      <c r="P48" s="153"/>
    </row>
    <row r="49" spans="1:16" ht="12.5" hidden="1" x14ac:dyDescent="0.25">
      <c r="A49" s="175" t="s">
        <v>124</v>
      </c>
      <c r="B49" s="176">
        <v>44</v>
      </c>
      <c r="C49" s="149" t="s">
        <v>130</v>
      </c>
      <c r="D49" s="149">
        <v>364</v>
      </c>
      <c r="E49" s="151">
        <v>46</v>
      </c>
      <c r="F49" s="153">
        <v>7000</v>
      </c>
      <c r="G49" s="153">
        <v>400</v>
      </c>
      <c r="H49" s="177">
        <v>100.8</v>
      </c>
      <c r="I49" s="177">
        <f t="shared" si="0"/>
        <v>7360</v>
      </c>
      <c r="J49" s="177">
        <v>500</v>
      </c>
      <c r="K49" s="178">
        <v>500</v>
      </c>
      <c r="L49" s="178"/>
      <c r="M49" s="178"/>
      <c r="N49" s="153">
        <f t="shared" si="1"/>
        <v>15860.8</v>
      </c>
      <c r="O49" s="179" t="s">
        <v>51</v>
      </c>
      <c r="P49" s="153"/>
    </row>
    <row r="50" spans="1:16" ht="12.5" hidden="1" x14ac:dyDescent="0.25">
      <c r="A50" s="175" t="s">
        <v>124</v>
      </c>
      <c r="B50" s="176">
        <v>45</v>
      </c>
      <c r="C50" s="149" t="s">
        <v>131</v>
      </c>
      <c r="D50" s="149">
        <v>224</v>
      </c>
      <c r="E50" s="151">
        <v>28</v>
      </c>
      <c r="F50" s="153">
        <v>7000</v>
      </c>
      <c r="G50" s="153">
        <v>1047</v>
      </c>
      <c r="H50" s="177">
        <v>100.8</v>
      </c>
      <c r="I50" s="177">
        <f t="shared" si="0"/>
        <v>4480</v>
      </c>
      <c r="J50" s="177">
        <v>500</v>
      </c>
      <c r="K50" s="178">
        <v>500</v>
      </c>
      <c r="L50" s="178"/>
      <c r="M50" s="178"/>
      <c r="N50" s="153">
        <f t="shared" si="1"/>
        <v>13627.8</v>
      </c>
      <c r="O50" s="179" t="s">
        <v>51</v>
      </c>
      <c r="P50" s="153"/>
    </row>
    <row r="51" spans="1:16" ht="12.5" hidden="1" x14ac:dyDescent="0.25">
      <c r="A51" s="175" t="s">
        <v>124</v>
      </c>
      <c r="B51" s="176">
        <v>46</v>
      </c>
      <c r="C51" s="149" t="s">
        <v>345</v>
      </c>
      <c r="D51" s="149">
        <v>178</v>
      </c>
      <c r="E51" s="151">
        <v>23</v>
      </c>
      <c r="F51" s="153">
        <v>5500</v>
      </c>
      <c r="G51" s="153">
        <v>810</v>
      </c>
      <c r="H51" s="177">
        <v>100.8</v>
      </c>
      <c r="I51" s="177">
        <f t="shared" si="0"/>
        <v>3680</v>
      </c>
      <c r="J51" s="177">
        <v>500</v>
      </c>
      <c r="K51" s="178">
        <v>500</v>
      </c>
      <c r="L51" s="178"/>
      <c r="M51" s="178"/>
      <c r="N51" s="153">
        <f t="shared" si="1"/>
        <v>11090.8</v>
      </c>
      <c r="O51" s="179" t="s">
        <v>51</v>
      </c>
      <c r="P51" s="153"/>
    </row>
    <row r="52" spans="1:16" ht="12.5" hidden="1" x14ac:dyDescent="0.25">
      <c r="A52" s="175" t="s">
        <v>124</v>
      </c>
      <c r="B52" s="176">
        <v>47</v>
      </c>
      <c r="C52" s="149" t="s">
        <v>346</v>
      </c>
      <c r="D52" s="149">
        <v>202</v>
      </c>
      <c r="E52" s="151">
        <v>26</v>
      </c>
      <c r="F52" s="153">
        <v>5500</v>
      </c>
      <c r="G52" s="153">
        <v>400</v>
      </c>
      <c r="H52" s="177">
        <v>100.8</v>
      </c>
      <c r="I52" s="177">
        <f t="shared" si="0"/>
        <v>4160</v>
      </c>
      <c r="J52" s="177">
        <v>500</v>
      </c>
      <c r="K52" s="178">
        <v>500</v>
      </c>
      <c r="L52" s="178"/>
      <c r="M52" s="177"/>
      <c r="N52" s="153">
        <f t="shared" si="1"/>
        <v>11160.8</v>
      </c>
      <c r="O52" s="179" t="s">
        <v>51</v>
      </c>
      <c r="P52" s="153"/>
    </row>
    <row r="53" spans="1:16" ht="12.5" hidden="1" x14ac:dyDescent="0.25">
      <c r="A53" s="175" t="s">
        <v>124</v>
      </c>
      <c r="B53" s="176">
        <v>48</v>
      </c>
      <c r="C53" s="149" t="s">
        <v>133</v>
      </c>
      <c r="D53" s="149">
        <v>362</v>
      </c>
      <c r="E53" s="151">
        <v>46</v>
      </c>
      <c r="F53" s="153">
        <v>10000</v>
      </c>
      <c r="G53" s="153">
        <v>400</v>
      </c>
      <c r="H53" s="177">
        <v>100.8</v>
      </c>
      <c r="I53" s="177">
        <f t="shared" si="0"/>
        <v>7360</v>
      </c>
      <c r="J53" s="177">
        <v>500</v>
      </c>
      <c r="K53" s="178">
        <v>500</v>
      </c>
      <c r="L53" s="178"/>
      <c r="M53" s="177"/>
      <c r="N53" s="153">
        <f t="shared" si="1"/>
        <v>18860.8</v>
      </c>
      <c r="O53" s="179" t="s">
        <v>51</v>
      </c>
      <c r="P53" s="153"/>
    </row>
    <row r="54" spans="1:16" ht="12.5" hidden="1" x14ac:dyDescent="0.25">
      <c r="A54" s="175" t="s">
        <v>124</v>
      </c>
      <c r="B54" s="176">
        <v>49</v>
      </c>
      <c r="C54" s="149" t="s">
        <v>347</v>
      </c>
      <c r="D54" s="149">
        <v>122</v>
      </c>
      <c r="E54" s="151">
        <v>16</v>
      </c>
      <c r="F54" s="153">
        <v>15000</v>
      </c>
      <c r="G54" s="153">
        <v>500</v>
      </c>
      <c r="H54" s="177">
        <v>100.8</v>
      </c>
      <c r="I54" s="177">
        <f t="shared" si="0"/>
        <v>2560</v>
      </c>
      <c r="J54" s="177">
        <v>500</v>
      </c>
      <c r="K54" s="178">
        <v>500</v>
      </c>
      <c r="L54" s="178"/>
      <c r="M54" s="178"/>
      <c r="N54" s="153">
        <f t="shared" si="1"/>
        <v>19160.8</v>
      </c>
      <c r="O54" s="179" t="s">
        <v>51</v>
      </c>
      <c r="P54" s="153"/>
    </row>
    <row r="55" spans="1:16" ht="12.5" hidden="1" x14ac:dyDescent="0.25">
      <c r="A55" s="175" t="s">
        <v>124</v>
      </c>
      <c r="B55" s="176">
        <v>50</v>
      </c>
      <c r="C55" s="149" t="s">
        <v>135</v>
      </c>
      <c r="D55" s="149">
        <v>122</v>
      </c>
      <c r="E55" s="151">
        <v>16</v>
      </c>
      <c r="F55" s="153">
        <v>15000</v>
      </c>
      <c r="G55" s="153">
        <v>2415</v>
      </c>
      <c r="H55" s="177">
        <v>100.8</v>
      </c>
      <c r="I55" s="177">
        <f t="shared" si="0"/>
        <v>2560</v>
      </c>
      <c r="J55" s="177">
        <v>500</v>
      </c>
      <c r="K55" s="178">
        <v>500</v>
      </c>
      <c r="L55" s="178"/>
      <c r="M55" s="178"/>
      <c r="N55" s="153">
        <f t="shared" si="1"/>
        <v>21075.8</v>
      </c>
      <c r="O55" s="179" t="s">
        <v>51</v>
      </c>
      <c r="P55" s="153"/>
    </row>
    <row r="56" spans="1:16" ht="12.5" hidden="1" x14ac:dyDescent="0.25">
      <c r="A56" s="175" t="s">
        <v>124</v>
      </c>
      <c r="B56" s="176">
        <v>51</v>
      </c>
      <c r="C56" s="149" t="s">
        <v>348</v>
      </c>
      <c r="D56" s="149">
        <v>156</v>
      </c>
      <c r="E56" s="151">
        <v>20</v>
      </c>
      <c r="F56" s="153">
        <v>15000</v>
      </c>
      <c r="G56" s="153">
        <v>500</v>
      </c>
      <c r="H56" s="177">
        <v>100.8</v>
      </c>
      <c r="I56" s="177">
        <f t="shared" si="0"/>
        <v>3200</v>
      </c>
      <c r="J56" s="177">
        <v>500</v>
      </c>
      <c r="K56" s="178">
        <v>500</v>
      </c>
      <c r="L56" s="178"/>
      <c r="M56" s="178"/>
      <c r="N56" s="153">
        <f t="shared" si="1"/>
        <v>19800.8</v>
      </c>
      <c r="O56" s="179" t="s">
        <v>51</v>
      </c>
      <c r="P56" s="153"/>
    </row>
    <row r="57" spans="1:16" ht="12.5" hidden="1" x14ac:dyDescent="0.25">
      <c r="A57" s="175" t="s">
        <v>124</v>
      </c>
      <c r="B57" s="176">
        <v>52</v>
      </c>
      <c r="C57" s="149" t="s">
        <v>349</v>
      </c>
      <c r="D57" s="149">
        <v>122</v>
      </c>
      <c r="E57" s="151">
        <v>16</v>
      </c>
      <c r="F57" s="153">
        <v>10000</v>
      </c>
      <c r="G57" s="153">
        <v>500</v>
      </c>
      <c r="H57" s="177">
        <v>100.8</v>
      </c>
      <c r="I57" s="177">
        <f t="shared" si="0"/>
        <v>2560</v>
      </c>
      <c r="J57" s="177">
        <v>500</v>
      </c>
      <c r="K57" s="178">
        <v>500</v>
      </c>
      <c r="L57" s="178"/>
      <c r="M57" s="178"/>
      <c r="N57" s="153">
        <f t="shared" si="1"/>
        <v>14160.8</v>
      </c>
      <c r="O57" s="179" t="s">
        <v>51</v>
      </c>
      <c r="P57" s="153"/>
    </row>
    <row r="58" spans="1:16" ht="12.5" hidden="1" x14ac:dyDescent="0.25">
      <c r="A58" s="175" t="s">
        <v>124</v>
      </c>
      <c r="B58" s="176">
        <v>53</v>
      </c>
      <c r="C58" s="149" t="s">
        <v>350</v>
      </c>
      <c r="D58" s="149">
        <v>122</v>
      </c>
      <c r="E58" s="151">
        <v>16</v>
      </c>
      <c r="F58" s="153">
        <v>10000</v>
      </c>
      <c r="G58" s="153">
        <v>500</v>
      </c>
      <c r="H58" s="177">
        <v>100.8</v>
      </c>
      <c r="I58" s="177">
        <f t="shared" si="0"/>
        <v>2560</v>
      </c>
      <c r="J58" s="177">
        <v>500</v>
      </c>
      <c r="K58" s="178">
        <v>500</v>
      </c>
      <c r="L58" s="178"/>
      <c r="M58" s="178"/>
      <c r="N58" s="153">
        <f t="shared" si="1"/>
        <v>14160.8</v>
      </c>
      <c r="O58" s="179" t="s">
        <v>51</v>
      </c>
      <c r="P58" s="153"/>
    </row>
    <row r="59" spans="1:16" ht="12.5" hidden="1" x14ac:dyDescent="0.25">
      <c r="A59" s="175" t="s">
        <v>124</v>
      </c>
      <c r="B59" s="176">
        <v>54</v>
      </c>
      <c r="C59" s="149" t="s">
        <v>351</v>
      </c>
      <c r="D59" s="149">
        <v>156</v>
      </c>
      <c r="E59" s="151">
        <v>20</v>
      </c>
      <c r="F59" s="153">
        <v>15000</v>
      </c>
      <c r="G59" s="153">
        <v>500</v>
      </c>
      <c r="H59" s="177">
        <v>100.8</v>
      </c>
      <c r="I59" s="177">
        <f t="shared" si="0"/>
        <v>3200</v>
      </c>
      <c r="J59" s="177">
        <v>500</v>
      </c>
      <c r="K59" s="178">
        <v>500</v>
      </c>
      <c r="L59" s="178"/>
      <c r="M59" s="178"/>
      <c r="N59" s="153">
        <f t="shared" si="1"/>
        <v>19800.8</v>
      </c>
      <c r="O59" s="179" t="s">
        <v>51</v>
      </c>
      <c r="P59" s="153"/>
    </row>
    <row r="60" spans="1:16" ht="12.5" hidden="1" x14ac:dyDescent="0.25">
      <c r="A60" s="175" t="s">
        <v>124</v>
      </c>
      <c r="B60" s="176">
        <v>55</v>
      </c>
      <c r="C60" s="149" t="s">
        <v>352</v>
      </c>
      <c r="D60" s="149">
        <v>156</v>
      </c>
      <c r="E60" s="151">
        <v>20</v>
      </c>
      <c r="F60" s="153">
        <v>10000</v>
      </c>
      <c r="G60" s="153">
        <v>500</v>
      </c>
      <c r="H60" s="177">
        <v>100.8</v>
      </c>
      <c r="I60" s="177">
        <f t="shared" si="0"/>
        <v>3200</v>
      </c>
      <c r="J60" s="177">
        <v>500</v>
      </c>
      <c r="K60" s="178">
        <v>500</v>
      </c>
      <c r="L60" s="178"/>
      <c r="M60" s="178"/>
      <c r="N60" s="153">
        <f t="shared" si="1"/>
        <v>14800.8</v>
      </c>
      <c r="O60" s="179" t="s">
        <v>51</v>
      </c>
      <c r="P60" s="153"/>
    </row>
    <row r="61" spans="1:16" ht="12.5" hidden="1" x14ac:dyDescent="0.25">
      <c r="A61" s="175" t="s">
        <v>124</v>
      </c>
      <c r="B61" s="176">
        <v>56</v>
      </c>
      <c r="C61" s="149" t="s">
        <v>353</v>
      </c>
      <c r="D61" s="149">
        <v>106</v>
      </c>
      <c r="E61" s="151">
        <v>14</v>
      </c>
      <c r="F61" s="153">
        <v>10000</v>
      </c>
      <c r="G61" s="153">
        <v>500</v>
      </c>
      <c r="H61" s="177">
        <v>100.8</v>
      </c>
      <c r="I61" s="177">
        <f t="shared" si="0"/>
        <v>2240</v>
      </c>
      <c r="J61" s="177">
        <v>500</v>
      </c>
      <c r="K61" s="178">
        <v>500</v>
      </c>
      <c r="L61" s="178"/>
      <c r="M61" s="178"/>
      <c r="N61" s="153">
        <f t="shared" si="1"/>
        <v>13840.8</v>
      </c>
      <c r="O61" s="179" t="s">
        <v>51</v>
      </c>
      <c r="P61" s="153"/>
    </row>
    <row r="62" spans="1:16" ht="12.5" hidden="1" x14ac:dyDescent="0.25">
      <c r="A62" s="175" t="s">
        <v>124</v>
      </c>
      <c r="B62" s="176">
        <v>57</v>
      </c>
      <c r="C62" s="149" t="s">
        <v>354</v>
      </c>
      <c r="D62" s="149">
        <v>156</v>
      </c>
      <c r="E62" s="151">
        <v>20</v>
      </c>
      <c r="F62" s="153">
        <v>15000</v>
      </c>
      <c r="G62" s="153">
        <v>500</v>
      </c>
      <c r="H62" s="177">
        <v>100.8</v>
      </c>
      <c r="I62" s="177">
        <f t="shared" si="0"/>
        <v>3200</v>
      </c>
      <c r="J62" s="177">
        <v>500</v>
      </c>
      <c r="K62" s="178">
        <v>500</v>
      </c>
      <c r="L62" s="178"/>
      <c r="M62" s="178"/>
      <c r="N62" s="153">
        <f t="shared" si="1"/>
        <v>19800.8</v>
      </c>
      <c r="O62" s="179" t="s">
        <v>51</v>
      </c>
      <c r="P62" s="153"/>
    </row>
    <row r="63" spans="1:16" ht="12.5" hidden="1" x14ac:dyDescent="0.25">
      <c r="A63" s="175" t="s">
        <v>124</v>
      </c>
      <c r="B63" s="176">
        <v>58</v>
      </c>
      <c r="C63" s="149" t="s">
        <v>355</v>
      </c>
      <c r="D63" s="149">
        <v>156</v>
      </c>
      <c r="E63" s="151">
        <v>20</v>
      </c>
      <c r="F63" s="153">
        <v>15000</v>
      </c>
      <c r="G63" s="153">
        <v>500</v>
      </c>
      <c r="H63" s="177">
        <v>100.8</v>
      </c>
      <c r="I63" s="177">
        <f t="shared" si="0"/>
        <v>3200</v>
      </c>
      <c r="J63" s="177">
        <v>500</v>
      </c>
      <c r="K63" s="178">
        <v>500</v>
      </c>
      <c r="L63" s="178"/>
      <c r="M63" s="178"/>
      <c r="N63" s="153">
        <f t="shared" si="1"/>
        <v>19800.8</v>
      </c>
      <c r="O63" s="179" t="s">
        <v>51</v>
      </c>
      <c r="P63" s="152"/>
    </row>
    <row r="64" spans="1:16" ht="12.5" hidden="1" x14ac:dyDescent="0.25">
      <c r="A64" s="175" t="s">
        <v>124</v>
      </c>
      <c r="B64" s="176">
        <v>59</v>
      </c>
      <c r="C64" s="149" t="s">
        <v>356</v>
      </c>
      <c r="D64" s="149">
        <v>122</v>
      </c>
      <c r="E64" s="151">
        <v>16</v>
      </c>
      <c r="F64" s="153">
        <v>10000</v>
      </c>
      <c r="G64" s="153">
        <v>500</v>
      </c>
      <c r="H64" s="177">
        <v>100.8</v>
      </c>
      <c r="I64" s="177">
        <f t="shared" si="0"/>
        <v>2560</v>
      </c>
      <c r="J64" s="177">
        <v>500</v>
      </c>
      <c r="K64" s="178">
        <v>500</v>
      </c>
      <c r="L64" s="178"/>
      <c r="M64" s="178"/>
      <c r="N64" s="153">
        <f t="shared" si="1"/>
        <v>14160.8</v>
      </c>
      <c r="O64" s="179" t="s">
        <v>51</v>
      </c>
      <c r="P64" s="152"/>
    </row>
    <row r="65" spans="1:16" ht="12.5" hidden="1" x14ac:dyDescent="0.25">
      <c r="A65" s="175" t="s">
        <v>124</v>
      </c>
      <c r="B65" s="176">
        <v>60</v>
      </c>
      <c r="C65" s="149" t="s">
        <v>357</v>
      </c>
      <c r="D65" s="149">
        <v>162</v>
      </c>
      <c r="E65" s="151">
        <v>21</v>
      </c>
      <c r="F65" s="153">
        <v>15000</v>
      </c>
      <c r="G65" s="153">
        <v>500</v>
      </c>
      <c r="H65" s="177">
        <v>100.8</v>
      </c>
      <c r="I65" s="177">
        <f t="shared" si="0"/>
        <v>3360</v>
      </c>
      <c r="J65" s="177">
        <v>500</v>
      </c>
      <c r="K65" s="178">
        <v>500</v>
      </c>
      <c r="L65" s="178"/>
      <c r="M65" s="178"/>
      <c r="N65" s="153">
        <f t="shared" si="1"/>
        <v>19960.8</v>
      </c>
      <c r="O65" s="179" t="s">
        <v>51</v>
      </c>
      <c r="P65" s="152"/>
    </row>
    <row r="66" spans="1:16" ht="12.5" hidden="1" x14ac:dyDescent="0.25">
      <c r="A66" s="175" t="s">
        <v>124</v>
      </c>
      <c r="B66" s="176">
        <v>61</v>
      </c>
      <c r="C66" s="149" t="s">
        <v>358</v>
      </c>
      <c r="D66" s="149">
        <v>122</v>
      </c>
      <c r="E66" s="151">
        <v>16</v>
      </c>
      <c r="F66" s="153">
        <v>10000</v>
      </c>
      <c r="G66" s="153">
        <v>500</v>
      </c>
      <c r="H66" s="177">
        <v>100.8</v>
      </c>
      <c r="I66" s="177">
        <f t="shared" si="0"/>
        <v>2560</v>
      </c>
      <c r="J66" s="177">
        <v>500</v>
      </c>
      <c r="K66" s="178">
        <v>500</v>
      </c>
      <c r="L66" s="178"/>
      <c r="M66" s="178"/>
      <c r="N66" s="153">
        <f t="shared" si="1"/>
        <v>14160.8</v>
      </c>
      <c r="O66" s="179" t="s">
        <v>51</v>
      </c>
      <c r="P66" s="153"/>
    </row>
    <row r="67" spans="1:16" ht="12.5" hidden="1" x14ac:dyDescent="0.25">
      <c r="A67" s="175" t="s">
        <v>124</v>
      </c>
      <c r="B67" s="176">
        <v>62</v>
      </c>
      <c r="C67" s="149" t="s">
        <v>137</v>
      </c>
      <c r="D67" s="149">
        <v>162</v>
      </c>
      <c r="E67" s="151">
        <v>21</v>
      </c>
      <c r="F67" s="153">
        <v>10000</v>
      </c>
      <c r="G67" s="153">
        <v>500</v>
      </c>
      <c r="H67" s="177">
        <v>100.8</v>
      </c>
      <c r="I67" s="177">
        <f t="shared" si="0"/>
        <v>3360</v>
      </c>
      <c r="J67" s="177">
        <v>500</v>
      </c>
      <c r="K67" s="178">
        <v>500</v>
      </c>
      <c r="L67" s="178"/>
      <c r="M67" s="178"/>
      <c r="N67" s="153">
        <f t="shared" si="1"/>
        <v>14960.8</v>
      </c>
      <c r="O67" s="179" t="s">
        <v>51</v>
      </c>
      <c r="P67" s="153"/>
    </row>
    <row r="68" spans="1:16" ht="12.5" hidden="1" x14ac:dyDescent="0.25">
      <c r="A68" s="175" t="s">
        <v>124</v>
      </c>
      <c r="B68" s="176">
        <v>63</v>
      </c>
      <c r="C68" s="149" t="s">
        <v>359</v>
      </c>
      <c r="D68" s="149">
        <v>156</v>
      </c>
      <c r="E68" s="151">
        <v>20</v>
      </c>
      <c r="F68" s="153">
        <v>15000</v>
      </c>
      <c r="G68" s="153">
        <v>500</v>
      </c>
      <c r="H68" s="177">
        <v>100.8</v>
      </c>
      <c r="I68" s="177">
        <f t="shared" si="0"/>
        <v>3200</v>
      </c>
      <c r="J68" s="177">
        <v>500</v>
      </c>
      <c r="K68" s="178">
        <v>500</v>
      </c>
      <c r="L68" s="178"/>
      <c r="M68" s="178"/>
      <c r="N68" s="153">
        <f t="shared" si="1"/>
        <v>19800.8</v>
      </c>
      <c r="O68" s="179" t="s">
        <v>51</v>
      </c>
      <c r="P68" s="153"/>
    </row>
    <row r="69" spans="1:16" ht="12.5" hidden="1" x14ac:dyDescent="0.25">
      <c r="A69" s="175" t="s">
        <v>124</v>
      </c>
      <c r="B69" s="176">
        <v>64</v>
      </c>
      <c r="C69" s="149" t="s">
        <v>360</v>
      </c>
      <c r="D69" s="149">
        <v>100</v>
      </c>
      <c r="E69" s="151">
        <v>13</v>
      </c>
      <c r="F69" s="153">
        <v>10000</v>
      </c>
      <c r="G69" s="153">
        <v>500</v>
      </c>
      <c r="H69" s="177">
        <v>100.8</v>
      </c>
      <c r="I69" s="177">
        <f t="shared" si="0"/>
        <v>2080</v>
      </c>
      <c r="J69" s="177">
        <v>500</v>
      </c>
      <c r="K69" s="178">
        <v>500</v>
      </c>
      <c r="L69" s="178"/>
      <c r="M69" s="178"/>
      <c r="N69" s="153">
        <f t="shared" si="1"/>
        <v>13680.8</v>
      </c>
      <c r="O69" s="179" t="s">
        <v>51</v>
      </c>
      <c r="P69" s="153"/>
    </row>
    <row r="70" spans="1:16" ht="12.5" hidden="1" x14ac:dyDescent="0.25">
      <c r="A70" s="175" t="s">
        <v>124</v>
      </c>
      <c r="B70" s="176">
        <v>65</v>
      </c>
      <c r="C70" s="149" t="s">
        <v>361</v>
      </c>
      <c r="D70" s="149">
        <v>156</v>
      </c>
      <c r="E70" s="151">
        <v>20</v>
      </c>
      <c r="F70" s="153">
        <v>10000</v>
      </c>
      <c r="G70" s="153">
        <v>500</v>
      </c>
      <c r="H70" s="177">
        <v>100.8</v>
      </c>
      <c r="I70" s="177">
        <f t="shared" si="0"/>
        <v>3200</v>
      </c>
      <c r="J70" s="177">
        <v>500</v>
      </c>
      <c r="K70" s="178">
        <v>500</v>
      </c>
      <c r="L70" s="178"/>
      <c r="M70" s="178"/>
      <c r="N70" s="153">
        <f t="shared" si="1"/>
        <v>14800.8</v>
      </c>
      <c r="O70" s="179" t="s">
        <v>51</v>
      </c>
      <c r="P70" s="153"/>
    </row>
    <row r="71" spans="1:16" ht="12.5" hidden="1" x14ac:dyDescent="0.25">
      <c r="A71" s="175" t="s">
        <v>124</v>
      </c>
      <c r="B71" s="176">
        <v>66</v>
      </c>
      <c r="C71" s="149" t="s">
        <v>362</v>
      </c>
      <c r="D71" s="149">
        <v>122</v>
      </c>
      <c r="E71" s="151">
        <v>16</v>
      </c>
      <c r="F71" s="153">
        <v>15000</v>
      </c>
      <c r="G71" s="153">
        <v>500</v>
      </c>
      <c r="H71" s="177">
        <v>100.8</v>
      </c>
      <c r="I71" s="177">
        <f t="shared" si="0"/>
        <v>2560</v>
      </c>
      <c r="J71" s="177">
        <v>500</v>
      </c>
      <c r="K71" s="178">
        <v>500</v>
      </c>
      <c r="L71" s="178"/>
      <c r="M71" s="178"/>
      <c r="N71" s="153">
        <f t="shared" si="1"/>
        <v>19160.8</v>
      </c>
      <c r="O71" s="179" t="s">
        <v>51</v>
      </c>
      <c r="P71" s="153"/>
    </row>
    <row r="72" spans="1:16" ht="12.5" hidden="1" x14ac:dyDescent="0.25">
      <c r="A72" s="175" t="s">
        <v>124</v>
      </c>
      <c r="B72" s="176">
        <v>67</v>
      </c>
      <c r="C72" s="149" t="s">
        <v>139</v>
      </c>
      <c r="D72" s="149">
        <v>156</v>
      </c>
      <c r="E72" s="151">
        <v>20</v>
      </c>
      <c r="F72" s="153">
        <v>10000</v>
      </c>
      <c r="G72" s="153">
        <v>500</v>
      </c>
      <c r="H72" s="177">
        <v>100.8</v>
      </c>
      <c r="I72" s="177">
        <f t="shared" si="0"/>
        <v>3200</v>
      </c>
      <c r="J72" s="177">
        <v>500</v>
      </c>
      <c r="K72" s="178">
        <v>500</v>
      </c>
      <c r="L72" s="178"/>
      <c r="M72" s="178"/>
      <c r="N72" s="153">
        <f t="shared" si="1"/>
        <v>14800.8</v>
      </c>
      <c r="O72" s="179" t="s">
        <v>51</v>
      </c>
      <c r="P72" s="153"/>
    </row>
    <row r="73" spans="1:16" ht="12.5" hidden="1" x14ac:dyDescent="0.25">
      <c r="A73" s="175" t="s">
        <v>124</v>
      </c>
      <c r="B73" s="176">
        <v>68</v>
      </c>
      <c r="C73" s="149" t="s">
        <v>363</v>
      </c>
      <c r="D73" s="149">
        <v>156</v>
      </c>
      <c r="E73" s="151">
        <v>20</v>
      </c>
      <c r="F73" s="153">
        <v>15000</v>
      </c>
      <c r="G73" s="153">
        <v>500</v>
      </c>
      <c r="H73" s="177">
        <v>100.8</v>
      </c>
      <c r="I73" s="177">
        <f t="shared" si="0"/>
        <v>3200</v>
      </c>
      <c r="J73" s="177">
        <v>500</v>
      </c>
      <c r="K73" s="178">
        <v>500</v>
      </c>
      <c r="L73" s="178"/>
      <c r="M73" s="178"/>
      <c r="N73" s="153">
        <f t="shared" si="1"/>
        <v>19800.8</v>
      </c>
      <c r="O73" s="179" t="s">
        <v>51</v>
      </c>
      <c r="P73" s="152"/>
    </row>
    <row r="74" spans="1:16" ht="12.5" hidden="1" x14ac:dyDescent="0.25">
      <c r="A74" s="175" t="s">
        <v>124</v>
      </c>
      <c r="B74" s="176">
        <v>69</v>
      </c>
      <c r="C74" s="149" t="s">
        <v>364</v>
      </c>
      <c r="D74" s="149">
        <v>104</v>
      </c>
      <c r="E74" s="151">
        <v>13</v>
      </c>
      <c r="F74" s="153">
        <v>5000</v>
      </c>
      <c r="G74" s="153">
        <v>1100</v>
      </c>
      <c r="H74" s="177">
        <v>100.8</v>
      </c>
      <c r="I74" s="177">
        <f t="shared" si="0"/>
        <v>2080</v>
      </c>
      <c r="J74" s="177">
        <v>500</v>
      </c>
      <c r="K74" s="178">
        <v>500</v>
      </c>
      <c r="L74" s="178"/>
      <c r="M74" s="178"/>
      <c r="N74" s="153">
        <f t="shared" si="1"/>
        <v>9280.7999999999993</v>
      </c>
      <c r="O74" s="179" t="s">
        <v>51</v>
      </c>
      <c r="P74" s="153"/>
    </row>
    <row r="75" spans="1:16" ht="12.5" hidden="1" x14ac:dyDescent="0.25">
      <c r="A75" s="175" t="s">
        <v>124</v>
      </c>
      <c r="B75" s="176">
        <v>70</v>
      </c>
      <c r="C75" s="149" t="s">
        <v>365</v>
      </c>
      <c r="D75" s="149">
        <v>123</v>
      </c>
      <c r="E75" s="151">
        <v>16</v>
      </c>
      <c r="F75" s="153">
        <v>5000</v>
      </c>
      <c r="G75" s="153">
        <v>885</v>
      </c>
      <c r="H75" s="177">
        <v>100.8</v>
      </c>
      <c r="I75" s="177">
        <f t="shared" si="0"/>
        <v>2560</v>
      </c>
      <c r="J75" s="177">
        <v>500</v>
      </c>
      <c r="K75" s="178">
        <v>500</v>
      </c>
      <c r="L75" s="178"/>
      <c r="M75" s="178"/>
      <c r="N75" s="153">
        <f t="shared" si="1"/>
        <v>9545.7999999999993</v>
      </c>
      <c r="O75" s="179" t="s">
        <v>51</v>
      </c>
      <c r="P75" s="153"/>
    </row>
    <row r="76" spans="1:16" ht="12.5" hidden="1" x14ac:dyDescent="0.25">
      <c r="A76" s="175" t="s">
        <v>124</v>
      </c>
      <c r="B76" s="176">
        <v>71</v>
      </c>
      <c r="C76" s="149" t="s">
        <v>366</v>
      </c>
      <c r="D76" s="149">
        <v>258</v>
      </c>
      <c r="E76" s="151">
        <v>33</v>
      </c>
      <c r="F76" s="153">
        <v>6000</v>
      </c>
      <c r="G76" s="153">
        <v>500</v>
      </c>
      <c r="H76" s="177">
        <v>100.8</v>
      </c>
      <c r="I76" s="177">
        <f t="shared" si="0"/>
        <v>5280</v>
      </c>
      <c r="J76" s="177">
        <v>500</v>
      </c>
      <c r="K76" s="178">
        <v>500</v>
      </c>
      <c r="L76" s="178"/>
      <c r="M76" s="178"/>
      <c r="N76" s="153">
        <f t="shared" si="1"/>
        <v>12880.8</v>
      </c>
      <c r="O76" s="179" t="s">
        <v>51</v>
      </c>
      <c r="P76" s="153"/>
    </row>
    <row r="77" spans="1:16" ht="12.5" hidden="1" x14ac:dyDescent="0.25">
      <c r="A77" s="175" t="s">
        <v>124</v>
      </c>
      <c r="B77" s="176">
        <v>72</v>
      </c>
      <c r="C77" s="149" t="s">
        <v>367</v>
      </c>
      <c r="D77" s="149">
        <v>181</v>
      </c>
      <c r="E77" s="151">
        <v>23</v>
      </c>
      <c r="F77" s="153">
        <v>6000</v>
      </c>
      <c r="G77" s="153">
        <v>1162</v>
      </c>
      <c r="H77" s="177">
        <v>100.8</v>
      </c>
      <c r="I77" s="177">
        <f t="shared" si="0"/>
        <v>3680</v>
      </c>
      <c r="J77" s="177">
        <v>500</v>
      </c>
      <c r="K77" s="178">
        <v>500</v>
      </c>
      <c r="L77" s="178"/>
      <c r="M77" s="178"/>
      <c r="N77" s="153">
        <f t="shared" si="1"/>
        <v>11942.8</v>
      </c>
      <c r="O77" s="179" t="s">
        <v>51</v>
      </c>
      <c r="P77" s="153"/>
    </row>
    <row r="78" spans="1:16" ht="12.5" hidden="1" x14ac:dyDescent="0.25">
      <c r="A78" s="175" t="s">
        <v>124</v>
      </c>
      <c r="B78" s="176">
        <v>73</v>
      </c>
      <c r="C78" s="149" t="s">
        <v>368</v>
      </c>
      <c r="D78" s="149">
        <v>364</v>
      </c>
      <c r="E78" s="151">
        <v>46</v>
      </c>
      <c r="F78" s="153">
        <v>8000</v>
      </c>
      <c r="G78" s="153">
        <v>500</v>
      </c>
      <c r="H78" s="177">
        <v>100.8</v>
      </c>
      <c r="I78" s="177">
        <f t="shared" si="0"/>
        <v>7360</v>
      </c>
      <c r="J78" s="177">
        <v>500</v>
      </c>
      <c r="K78" s="178">
        <v>500</v>
      </c>
      <c r="L78" s="178"/>
      <c r="M78" s="178"/>
      <c r="N78" s="153">
        <f t="shared" si="1"/>
        <v>16960.8</v>
      </c>
      <c r="O78" s="179" t="s">
        <v>51</v>
      </c>
      <c r="P78" s="153"/>
    </row>
    <row r="79" spans="1:16" ht="12.5" hidden="1" x14ac:dyDescent="0.25">
      <c r="A79" s="175" t="s">
        <v>124</v>
      </c>
      <c r="B79" s="176">
        <v>74</v>
      </c>
      <c r="C79" s="149" t="s">
        <v>368</v>
      </c>
      <c r="D79" s="149">
        <v>144</v>
      </c>
      <c r="E79" s="151">
        <v>18</v>
      </c>
      <c r="F79" s="153">
        <v>8000</v>
      </c>
      <c r="G79" s="153">
        <v>1095</v>
      </c>
      <c r="H79" s="177">
        <v>100.8</v>
      </c>
      <c r="I79" s="177">
        <f t="shared" si="0"/>
        <v>2880</v>
      </c>
      <c r="J79" s="177">
        <v>500</v>
      </c>
      <c r="K79" s="178">
        <v>500</v>
      </c>
      <c r="L79" s="178"/>
      <c r="M79" s="178"/>
      <c r="N79" s="153">
        <f t="shared" si="1"/>
        <v>13075.8</v>
      </c>
      <c r="O79" s="179" t="s">
        <v>51</v>
      </c>
      <c r="P79" s="153"/>
    </row>
    <row r="80" spans="1:16" ht="12.5" hidden="1" x14ac:dyDescent="0.25">
      <c r="A80" s="175" t="s">
        <v>124</v>
      </c>
      <c r="B80" s="176">
        <v>75</v>
      </c>
      <c r="C80" s="149" t="s">
        <v>369</v>
      </c>
      <c r="D80" s="149">
        <v>202</v>
      </c>
      <c r="E80" s="151">
        <v>26</v>
      </c>
      <c r="F80" s="153">
        <v>5000</v>
      </c>
      <c r="G80" s="153">
        <v>500</v>
      </c>
      <c r="H80" s="177">
        <v>100.8</v>
      </c>
      <c r="I80" s="177">
        <f t="shared" si="0"/>
        <v>4160</v>
      </c>
      <c r="J80" s="177">
        <v>500</v>
      </c>
      <c r="K80" s="178">
        <v>500</v>
      </c>
      <c r="L80" s="178"/>
      <c r="M80" s="177"/>
      <c r="N80" s="153">
        <f t="shared" si="1"/>
        <v>10760.8</v>
      </c>
      <c r="O80" s="179" t="s">
        <v>51</v>
      </c>
      <c r="P80" s="153"/>
    </row>
    <row r="81" spans="1:16" ht="12.5" hidden="1" x14ac:dyDescent="0.25">
      <c r="A81" s="175" t="s">
        <v>124</v>
      </c>
      <c r="B81" s="176">
        <v>76</v>
      </c>
      <c r="C81" s="149" t="s">
        <v>370</v>
      </c>
      <c r="D81" s="149">
        <v>221</v>
      </c>
      <c r="E81" s="151">
        <v>28</v>
      </c>
      <c r="F81" s="153">
        <v>5000</v>
      </c>
      <c r="G81" s="153">
        <v>1165</v>
      </c>
      <c r="H81" s="177">
        <v>100.8</v>
      </c>
      <c r="I81" s="177">
        <f t="shared" si="0"/>
        <v>4480</v>
      </c>
      <c r="J81" s="177">
        <v>500</v>
      </c>
      <c r="K81" s="178">
        <v>500</v>
      </c>
      <c r="L81" s="178"/>
      <c r="M81" s="177"/>
      <c r="N81" s="153">
        <f t="shared" si="1"/>
        <v>11745.8</v>
      </c>
      <c r="O81" s="179" t="s">
        <v>51</v>
      </c>
      <c r="P81" s="153"/>
    </row>
    <row r="82" spans="1:16" ht="12.5" hidden="1" x14ac:dyDescent="0.25">
      <c r="A82" s="175" t="s">
        <v>124</v>
      </c>
      <c r="B82" s="176">
        <v>77</v>
      </c>
      <c r="C82" s="149" t="s">
        <v>371</v>
      </c>
      <c r="D82" s="149">
        <v>168</v>
      </c>
      <c r="E82" s="151">
        <v>21</v>
      </c>
      <c r="F82" s="153">
        <v>7000</v>
      </c>
      <c r="G82" s="153">
        <v>1140</v>
      </c>
      <c r="H82" s="177">
        <v>100.8</v>
      </c>
      <c r="I82" s="177">
        <f t="shared" si="0"/>
        <v>3360</v>
      </c>
      <c r="J82" s="177">
        <v>500</v>
      </c>
      <c r="K82" s="178">
        <v>500</v>
      </c>
      <c r="L82" s="178"/>
      <c r="M82" s="178"/>
      <c r="N82" s="153">
        <f t="shared" si="1"/>
        <v>12600.8</v>
      </c>
      <c r="O82" s="179" t="s">
        <v>51</v>
      </c>
      <c r="P82" s="153"/>
    </row>
    <row r="83" spans="1:16" ht="12.5" hidden="1" x14ac:dyDescent="0.25">
      <c r="A83" s="175" t="s">
        <v>124</v>
      </c>
      <c r="B83" s="176">
        <v>78</v>
      </c>
      <c r="C83" s="149" t="s">
        <v>372</v>
      </c>
      <c r="D83" s="149">
        <v>202</v>
      </c>
      <c r="E83" s="151">
        <v>26</v>
      </c>
      <c r="F83" s="153">
        <v>7000</v>
      </c>
      <c r="G83" s="153">
        <v>1425</v>
      </c>
      <c r="H83" s="177">
        <v>100.8</v>
      </c>
      <c r="I83" s="177">
        <f t="shared" si="0"/>
        <v>4160</v>
      </c>
      <c r="J83" s="177">
        <v>500</v>
      </c>
      <c r="K83" s="178">
        <v>500</v>
      </c>
      <c r="L83" s="178"/>
      <c r="M83" s="178"/>
      <c r="N83" s="153">
        <f t="shared" si="1"/>
        <v>13685.8</v>
      </c>
      <c r="O83" s="179" t="s">
        <v>51</v>
      </c>
      <c r="P83" s="153"/>
    </row>
    <row r="84" spans="1:16" ht="12.5" hidden="1" x14ac:dyDescent="0.25">
      <c r="A84" s="175" t="s">
        <v>124</v>
      </c>
      <c r="B84" s="176">
        <v>79</v>
      </c>
      <c r="C84" s="149" t="s">
        <v>373</v>
      </c>
      <c r="D84" s="149">
        <v>248</v>
      </c>
      <c r="E84" s="151">
        <v>31</v>
      </c>
      <c r="F84" s="153">
        <v>8000</v>
      </c>
      <c r="G84" s="153">
        <v>1570</v>
      </c>
      <c r="H84" s="177">
        <v>100.8</v>
      </c>
      <c r="I84" s="177">
        <f t="shared" si="0"/>
        <v>4960</v>
      </c>
      <c r="J84" s="177">
        <v>500</v>
      </c>
      <c r="K84" s="178">
        <v>500</v>
      </c>
      <c r="L84" s="178"/>
      <c r="M84" s="178"/>
      <c r="N84" s="153">
        <f t="shared" si="1"/>
        <v>15630.8</v>
      </c>
      <c r="O84" s="179" t="s">
        <v>51</v>
      </c>
      <c r="P84" s="153"/>
    </row>
    <row r="85" spans="1:16" ht="12.5" hidden="1" x14ac:dyDescent="0.25">
      <c r="A85" s="175" t="s">
        <v>124</v>
      </c>
      <c r="B85" s="176">
        <v>80</v>
      </c>
      <c r="C85" s="149" t="s">
        <v>374</v>
      </c>
      <c r="D85" s="149">
        <v>148</v>
      </c>
      <c r="E85" s="151">
        <v>19</v>
      </c>
      <c r="F85" s="153">
        <v>7000</v>
      </c>
      <c r="G85" s="153">
        <v>500</v>
      </c>
      <c r="H85" s="177">
        <v>100.8</v>
      </c>
      <c r="I85" s="177">
        <f t="shared" si="0"/>
        <v>3040</v>
      </c>
      <c r="J85" s="177">
        <v>500</v>
      </c>
      <c r="K85" s="178">
        <v>500</v>
      </c>
      <c r="L85" s="178"/>
      <c r="M85" s="178"/>
      <c r="N85" s="153">
        <f t="shared" si="1"/>
        <v>11640.8</v>
      </c>
      <c r="O85" s="179" t="s">
        <v>51</v>
      </c>
      <c r="P85" s="153"/>
    </row>
    <row r="86" spans="1:16" ht="12.5" hidden="1" x14ac:dyDescent="0.25">
      <c r="A86" s="175" t="s">
        <v>124</v>
      </c>
      <c r="B86" s="176">
        <v>81</v>
      </c>
      <c r="C86" s="149" t="s">
        <v>375</v>
      </c>
      <c r="D86" s="149">
        <v>284</v>
      </c>
      <c r="E86" s="151">
        <v>36</v>
      </c>
      <c r="F86" s="153">
        <v>7000</v>
      </c>
      <c r="G86" s="153">
        <v>500</v>
      </c>
      <c r="H86" s="177">
        <v>100.8</v>
      </c>
      <c r="I86" s="177">
        <f t="shared" si="0"/>
        <v>5760</v>
      </c>
      <c r="J86" s="177">
        <v>500</v>
      </c>
      <c r="K86" s="178">
        <v>500</v>
      </c>
      <c r="L86" s="178"/>
      <c r="M86" s="178"/>
      <c r="N86" s="153">
        <f t="shared" si="1"/>
        <v>14360.8</v>
      </c>
      <c r="O86" s="179" t="s">
        <v>51</v>
      </c>
      <c r="P86" s="153"/>
    </row>
    <row r="87" spans="1:16" ht="12.5" hidden="1" x14ac:dyDescent="0.25">
      <c r="A87" s="175" t="s">
        <v>124</v>
      </c>
      <c r="B87" s="176">
        <v>82</v>
      </c>
      <c r="C87" s="149" t="s">
        <v>376</v>
      </c>
      <c r="D87" s="149">
        <v>158</v>
      </c>
      <c r="E87" s="151">
        <v>20</v>
      </c>
      <c r="F87" s="153">
        <v>9000</v>
      </c>
      <c r="G87" s="153">
        <v>500</v>
      </c>
      <c r="H87" s="177">
        <v>100.8</v>
      </c>
      <c r="I87" s="177">
        <f t="shared" si="0"/>
        <v>3200</v>
      </c>
      <c r="J87" s="177">
        <v>500</v>
      </c>
      <c r="K87" s="178">
        <v>500</v>
      </c>
      <c r="L87" s="178"/>
      <c r="M87" s="178"/>
      <c r="N87" s="153">
        <f t="shared" si="1"/>
        <v>13800.8</v>
      </c>
      <c r="O87" s="179" t="s">
        <v>51</v>
      </c>
      <c r="P87" s="153"/>
    </row>
    <row r="88" spans="1:16" ht="12.5" hidden="1" x14ac:dyDescent="0.25">
      <c r="A88" s="175" t="s">
        <v>124</v>
      </c>
      <c r="B88" s="176">
        <v>83</v>
      </c>
      <c r="C88" s="149" t="s">
        <v>377</v>
      </c>
      <c r="D88" s="149">
        <v>162</v>
      </c>
      <c r="E88" s="151">
        <v>21</v>
      </c>
      <c r="F88" s="153">
        <v>9000</v>
      </c>
      <c r="G88" s="153">
        <v>667</v>
      </c>
      <c r="H88" s="177">
        <v>100.8</v>
      </c>
      <c r="I88" s="177">
        <f t="shared" si="0"/>
        <v>3360</v>
      </c>
      <c r="J88" s="177">
        <v>500</v>
      </c>
      <c r="K88" s="178">
        <v>500</v>
      </c>
      <c r="L88" s="178"/>
      <c r="M88" s="178"/>
      <c r="N88" s="153">
        <f t="shared" si="1"/>
        <v>14127.8</v>
      </c>
      <c r="O88" s="179" t="s">
        <v>51</v>
      </c>
      <c r="P88" s="153"/>
    </row>
    <row r="89" spans="1:16" ht="12.5" hidden="1" x14ac:dyDescent="0.25">
      <c r="A89" s="175" t="s">
        <v>124</v>
      </c>
      <c r="B89" s="176">
        <v>84</v>
      </c>
      <c r="C89" s="149" t="s">
        <v>378</v>
      </c>
      <c r="D89" s="149">
        <v>116</v>
      </c>
      <c r="E89" s="151">
        <v>15</v>
      </c>
      <c r="F89" s="153">
        <v>15000</v>
      </c>
      <c r="G89" s="153">
        <v>500</v>
      </c>
      <c r="H89" s="177">
        <v>100.8</v>
      </c>
      <c r="I89" s="177">
        <f t="shared" si="0"/>
        <v>2400</v>
      </c>
      <c r="J89" s="177">
        <v>500</v>
      </c>
      <c r="K89" s="178">
        <v>500</v>
      </c>
      <c r="L89" s="178"/>
      <c r="M89" s="178"/>
      <c r="N89" s="153">
        <f t="shared" si="1"/>
        <v>19000.8</v>
      </c>
      <c r="O89" s="179" t="s">
        <v>51</v>
      </c>
      <c r="P89" s="153"/>
    </row>
    <row r="90" spans="1:16" ht="12.5" hidden="1" x14ac:dyDescent="0.25">
      <c r="A90" s="175" t="s">
        <v>124</v>
      </c>
      <c r="B90" s="176">
        <v>85</v>
      </c>
      <c r="C90" s="149" t="s">
        <v>379</v>
      </c>
      <c r="D90" s="149">
        <v>162</v>
      </c>
      <c r="E90" s="151">
        <v>21</v>
      </c>
      <c r="F90" s="153">
        <v>7500</v>
      </c>
      <c r="G90" s="153">
        <v>500</v>
      </c>
      <c r="H90" s="177">
        <v>100.8</v>
      </c>
      <c r="I90" s="177">
        <f t="shared" si="0"/>
        <v>3360</v>
      </c>
      <c r="J90" s="177">
        <v>500</v>
      </c>
      <c r="K90" s="178">
        <v>500</v>
      </c>
      <c r="L90" s="178"/>
      <c r="M90" s="178"/>
      <c r="N90" s="153">
        <f t="shared" si="1"/>
        <v>12460.8</v>
      </c>
      <c r="O90" s="179" t="s">
        <v>51</v>
      </c>
      <c r="P90" s="153"/>
    </row>
    <row r="91" spans="1:16" ht="12.5" hidden="1" x14ac:dyDescent="0.25">
      <c r="A91" s="175" t="s">
        <v>124</v>
      </c>
      <c r="B91" s="176">
        <v>86</v>
      </c>
      <c r="C91" s="149" t="s">
        <v>380</v>
      </c>
      <c r="D91" s="149">
        <v>181</v>
      </c>
      <c r="E91" s="151">
        <v>23</v>
      </c>
      <c r="F91" s="153">
        <v>6520</v>
      </c>
      <c r="G91" s="153">
        <v>775</v>
      </c>
      <c r="H91" s="177">
        <v>100.8</v>
      </c>
      <c r="I91" s="177">
        <f t="shared" si="0"/>
        <v>3680</v>
      </c>
      <c r="J91" s="177">
        <v>500</v>
      </c>
      <c r="K91" s="178">
        <v>500</v>
      </c>
      <c r="L91" s="178"/>
      <c r="M91" s="178"/>
      <c r="N91" s="153">
        <f t="shared" si="1"/>
        <v>12075.8</v>
      </c>
      <c r="O91" s="179" t="s">
        <v>51</v>
      </c>
      <c r="P91" s="153"/>
    </row>
    <row r="92" spans="1:16" ht="12.5" hidden="1" x14ac:dyDescent="0.25">
      <c r="A92" s="175" t="s">
        <v>124</v>
      </c>
      <c r="B92" s="176">
        <v>87</v>
      </c>
      <c r="C92" s="149" t="s">
        <v>381</v>
      </c>
      <c r="D92" s="149">
        <v>162</v>
      </c>
      <c r="E92" s="151">
        <v>21</v>
      </c>
      <c r="F92" s="153">
        <v>6500</v>
      </c>
      <c r="G92" s="153">
        <v>500</v>
      </c>
      <c r="H92" s="177">
        <v>100.8</v>
      </c>
      <c r="I92" s="177">
        <f t="shared" si="0"/>
        <v>3360</v>
      </c>
      <c r="J92" s="177">
        <v>500</v>
      </c>
      <c r="K92" s="178">
        <v>500</v>
      </c>
      <c r="L92" s="178"/>
      <c r="M92" s="178"/>
      <c r="N92" s="153">
        <f t="shared" si="1"/>
        <v>11460.8</v>
      </c>
      <c r="O92" s="179" t="s">
        <v>51</v>
      </c>
      <c r="P92" s="153"/>
    </row>
    <row r="93" spans="1:16" ht="12.5" hidden="1" x14ac:dyDescent="0.25">
      <c r="A93" s="175" t="s">
        <v>124</v>
      </c>
      <c r="B93" s="176">
        <v>88</v>
      </c>
      <c r="C93" s="149" t="s">
        <v>382</v>
      </c>
      <c r="D93" s="149">
        <v>206</v>
      </c>
      <c r="E93" s="151">
        <v>26</v>
      </c>
      <c r="F93" s="153">
        <v>5000</v>
      </c>
      <c r="G93" s="153">
        <v>500</v>
      </c>
      <c r="H93" s="177">
        <v>100.8</v>
      </c>
      <c r="I93" s="177">
        <f t="shared" si="0"/>
        <v>4160</v>
      </c>
      <c r="J93" s="177">
        <v>500</v>
      </c>
      <c r="K93" s="178">
        <v>500</v>
      </c>
      <c r="L93" s="178"/>
      <c r="M93" s="178"/>
      <c r="N93" s="153">
        <f t="shared" si="1"/>
        <v>10760.8</v>
      </c>
      <c r="O93" s="179" t="s">
        <v>51</v>
      </c>
      <c r="P93" s="153"/>
    </row>
    <row r="94" spans="1:16" ht="12.5" hidden="1" x14ac:dyDescent="0.25">
      <c r="A94" s="175" t="s">
        <v>124</v>
      </c>
      <c r="B94" s="176">
        <v>89</v>
      </c>
      <c r="C94" s="149" t="s">
        <v>147</v>
      </c>
      <c r="D94" s="149">
        <v>82</v>
      </c>
      <c r="E94" s="151">
        <v>11</v>
      </c>
      <c r="F94" s="153">
        <v>6000</v>
      </c>
      <c r="G94" s="153">
        <v>500</v>
      </c>
      <c r="H94" s="177">
        <v>100.8</v>
      </c>
      <c r="I94" s="177">
        <f t="shared" si="0"/>
        <v>1760</v>
      </c>
      <c r="J94" s="177">
        <v>500</v>
      </c>
      <c r="K94" s="178">
        <v>500</v>
      </c>
      <c r="L94" s="178"/>
      <c r="M94" s="177"/>
      <c r="N94" s="153">
        <f t="shared" si="1"/>
        <v>9360.7999999999993</v>
      </c>
      <c r="O94" s="179" t="s">
        <v>51</v>
      </c>
      <c r="P94" s="153"/>
    </row>
    <row r="95" spans="1:16" ht="12.5" hidden="1" x14ac:dyDescent="0.25">
      <c r="A95" s="175" t="s">
        <v>124</v>
      </c>
      <c r="B95" s="176">
        <v>90</v>
      </c>
      <c r="C95" s="149" t="s">
        <v>148</v>
      </c>
      <c r="D95" s="149">
        <v>117</v>
      </c>
      <c r="E95" s="151">
        <v>15</v>
      </c>
      <c r="F95" s="153">
        <v>6000</v>
      </c>
      <c r="G95" s="153">
        <v>1050</v>
      </c>
      <c r="H95" s="177">
        <v>100.8</v>
      </c>
      <c r="I95" s="177">
        <f t="shared" si="0"/>
        <v>2400</v>
      </c>
      <c r="J95" s="177">
        <v>500</v>
      </c>
      <c r="K95" s="178">
        <v>500</v>
      </c>
      <c r="L95" s="178"/>
      <c r="M95" s="177"/>
      <c r="N95" s="153">
        <f t="shared" si="1"/>
        <v>10550.8</v>
      </c>
      <c r="O95" s="179" t="s">
        <v>51</v>
      </c>
      <c r="P95" s="153"/>
    </row>
    <row r="96" spans="1:16" ht="12.5" hidden="1" x14ac:dyDescent="0.25">
      <c r="A96" s="175" t="s">
        <v>124</v>
      </c>
      <c r="B96" s="176">
        <v>91</v>
      </c>
      <c r="C96" s="149" t="s">
        <v>383</v>
      </c>
      <c r="D96" s="149">
        <v>596</v>
      </c>
      <c r="E96" s="151">
        <v>75</v>
      </c>
      <c r="F96" s="153">
        <v>10000</v>
      </c>
      <c r="G96" s="153">
        <v>300</v>
      </c>
      <c r="H96" s="177">
        <v>100.8</v>
      </c>
      <c r="I96" s="177">
        <f t="shared" si="0"/>
        <v>12000</v>
      </c>
      <c r="J96" s="177">
        <v>500</v>
      </c>
      <c r="K96" s="178">
        <v>500</v>
      </c>
      <c r="L96" s="178"/>
      <c r="M96" s="178"/>
      <c r="N96" s="153">
        <f t="shared" si="1"/>
        <v>23400.799999999999</v>
      </c>
      <c r="O96" s="179" t="s">
        <v>51</v>
      </c>
      <c r="P96" s="153"/>
    </row>
    <row r="97" spans="1:16" ht="12.5" hidden="1" x14ac:dyDescent="0.25">
      <c r="A97" s="175" t="s">
        <v>124</v>
      </c>
      <c r="B97" s="176">
        <v>92</v>
      </c>
      <c r="C97" s="149" t="s">
        <v>384</v>
      </c>
      <c r="D97" s="149">
        <v>672</v>
      </c>
      <c r="E97" s="151">
        <v>84</v>
      </c>
      <c r="F97" s="153">
        <v>10000</v>
      </c>
      <c r="G97" s="153">
        <v>400</v>
      </c>
      <c r="H97" s="177">
        <v>100.8</v>
      </c>
      <c r="I97" s="177">
        <f t="shared" si="0"/>
        <v>13440</v>
      </c>
      <c r="J97" s="177">
        <v>500</v>
      </c>
      <c r="K97" s="178">
        <v>500</v>
      </c>
      <c r="L97" s="178"/>
      <c r="M97" s="178"/>
      <c r="N97" s="153">
        <f t="shared" si="1"/>
        <v>24940.799999999999</v>
      </c>
      <c r="O97" s="179" t="s">
        <v>51</v>
      </c>
      <c r="P97" s="153"/>
    </row>
    <row r="98" spans="1:16" ht="12.5" hidden="1" x14ac:dyDescent="0.25">
      <c r="A98" s="175" t="s">
        <v>124</v>
      </c>
      <c r="B98" s="176">
        <v>93</v>
      </c>
      <c r="C98" s="149" t="s">
        <v>385</v>
      </c>
      <c r="D98" s="149">
        <v>192</v>
      </c>
      <c r="E98" s="151">
        <v>24</v>
      </c>
      <c r="F98" s="153">
        <v>15000</v>
      </c>
      <c r="G98" s="153"/>
      <c r="H98" s="177">
        <v>100.8</v>
      </c>
      <c r="I98" s="177">
        <f t="shared" si="0"/>
        <v>3840</v>
      </c>
      <c r="J98" s="177">
        <v>500</v>
      </c>
      <c r="K98" s="178">
        <v>500</v>
      </c>
      <c r="L98" s="178"/>
      <c r="M98" s="177"/>
      <c r="N98" s="153">
        <f t="shared" si="1"/>
        <v>19940.8</v>
      </c>
      <c r="O98" s="179" t="s">
        <v>51</v>
      </c>
      <c r="P98" s="153"/>
    </row>
    <row r="99" spans="1:16" ht="12.5" hidden="1" x14ac:dyDescent="0.25">
      <c r="A99" s="175" t="s">
        <v>124</v>
      </c>
      <c r="B99" s="176">
        <v>94</v>
      </c>
      <c r="C99" s="149" t="s">
        <v>386</v>
      </c>
      <c r="D99" s="149">
        <v>192</v>
      </c>
      <c r="E99" s="151">
        <v>24</v>
      </c>
      <c r="F99" s="153">
        <v>15000</v>
      </c>
      <c r="G99" s="153"/>
      <c r="H99" s="177">
        <v>100.8</v>
      </c>
      <c r="I99" s="177">
        <f t="shared" si="0"/>
        <v>3840</v>
      </c>
      <c r="J99" s="177">
        <v>500</v>
      </c>
      <c r="K99" s="178">
        <v>500</v>
      </c>
      <c r="L99" s="178"/>
      <c r="M99" s="177"/>
      <c r="N99" s="153">
        <f t="shared" si="1"/>
        <v>19940.8</v>
      </c>
      <c r="O99" s="179" t="s">
        <v>51</v>
      </c>
      <c r="P99" s="153"/>
    </row>
    <row r="100" spans="1:16" ht="12.5" hidden="1" x14ac:dyDescent="0.25">
      <c r="A100" s="175" t="s">
        <v>387</v>
      </c>
      <c r="B100" s="176">
        <v>95</v>
      </c>
      <c r="C100" s="149" t="s">
        <v>388</v>
      </c>
      <c r="D100" s="149">
        <v>306</v>
      </c>
      <c r="E100" s="151">
        <v>39</v>
      </c>
      <c r="F100" s="153">
        <v>10000</v>
      </c>
      <c r="G100" s="153">
        <v>1365</v>
      </c>
      <c r="H100" s="177">
        <v>100.8</v>
      </c>
      <c r="I100" s="177">
        <f t="shared" si="0"/>
        <v>6240</v>
      </c>
      <c r="J100" s="177">
        <v>500</v>
      </c>
      <c r="K100" s="178">
        <v>500</v>
      </c>
      <c r="L100" s="178"/>
      <c r="M100" s="177"/>
      <c r="N100" s="153">
        <f t="shared" si="1"/>
        <v>18705.8</v>
      </c>
      <c r="O100" s="179" t="s">
        <v>51</v>
      </c>
      <c r="P100" s="153"/>
    </row>
    <row r="101" spans="1:16" ht="12.5" hidden="1" x14ac:dyDescent="0.25">
      <c r="A101" s="175" t="s">
        <v>387</v>
      </c>
      <c r="B101" s="176">
        <v>96</v>
      </c>
      <c r="C101" s="149" t="s">
        <v>389</v>
      </c>
      <c r="D101" s="149">
        <v>336</v>
      </c>
      <c r="E101" s="151">
        <v>42</v>
      </c>
      <c r="F101" s="153">
        <v>10000</v>
      </c>
      <c r="G101" s="153">
        <v>1365</v>
      </c>
      <c r="H101" s="177">
        <v>100.8</v>
      </c>
      <c r="I101" s="177">
        <f t="shared" si="0"/>
        <v>6720</v>
      </c>
      <c r="J101" s="177">
        <v>500</v>
      </c>
      <c r="K101" s="178">
        <v>500</v>
      </c>
      <c r="L101" s="178"/>
      <c r="M101" s="177"/>
      <c r="N101" s="153">
        <f t="shared" si="1"/>
        <v>19185.8</v>
      </c>
      <c r="O101" s="179" t="s">
        <v>51</v>
      </c>
      <c r="P101" s="153"/>
    </row>
    <row r="102" spans="1:16" ht="12.5" hidden="1" x14ac:dyDescent="0.25">
      <c r="A102" s="175" t="s">
        <v>387</v>
      </c>
      <c r="B102" s="176">
        <v>97</v>
      </c>
      <c r="C102" s="149" t="s">
        <v>390</v>
      </c>
      <c r="D102" s="149">
        <v>646</v>
      </c>
      <c r="E102" s="151">
        <v>81</v>
      </c>
      <c r="F102" s="153">
        <v>10000</v>
      </c>
      <c r="G102" s="153">
        <v>500</v>
      </c>
      <c r="H102" s="177">
        <v>100.8</v>
      </c>
      <c r="I102" s="177">
        <f t="shared" si="0"/>
        <v>12960</v>
      </c>
      <c r="J102" s="177">
        <v>500</v>
      </c>
      <c r="K102" s="178">
        <v>500</v>
      </c>
      <c r="L102" s="178"/>
      <c r="M102" s="178"/>
      <c r="N102" s="153">
        <f t="shared" si="1"/>
        <v>24560.799999999999</v>
      </c>
      <c r="O102" s="179" t="s">
        <v>51</v>
      </c>
      <c r="P102" s="153"/>
    </row>
    <row r="103" spans="1:16" ht="12.5" hidden="1" x14ac:dyDescent="0.25">
      <c r="A103" s="175" t="s">
        <v>387</v>
      </c>
      <c r="B103" s="176">
        <v>98</v>
      </c>
      <c r="C103" s="149" t="s">
        <v>391</v>
      </c>
      <c r="D103" s="149">
        <v>324</v>
      </c>
      <c r="E103" s="151">
        <v>41</v>
      </c>
      <c r="F103" s="153">
        <v>10000</v>
      </c>
      <c r="G103" s="153">
        <v>1180</v>
      </c>
      <c r="H103" s="177">
        <v>100.8</v>
      </c>
      <c r="I103" s="177">
        <f t="shared" si="0"/>
        <v>6560</v>
      </c>
      <c r="J103" s="177">
        <v>500</v>
      </c>
      <c r="K103" s="178">
        <v>500</v>
      </c>
      <c r="L103" s="178"/>
      <c r="M103" s="178"/>
      <c r="N103" s="153">
        <f t="shared" si="1"/>
        <v>18840.8</v>
      </c>
      <c r="O103" s="179" t="s">
        <v>51</v>
      </c>
      <c r="P103" s="153"/>
    </row>
    <row r="104" spans="1:16" ht="12.5" hidden="1" x14ac:dyDescent="0.25">
      <c r="A104" s="175" t="s">
        <v>150</v>
      </c>
      <c r="B104" s="176">
        <v>99</v>
      </c>
      <c r="C104" s="149" t="s">
        <v>149</v>
      </c>
      <c r="D104" s="149">
        <v>226</v>
      </c>
      <c r="E104" s="151">
        <v>29</v>
      </c>
      <c r="F104" s="153">
        <v>10000</v>
      </c>
      <c r="G104" s="153">
        <v>500</v>
      </c>
      <c r="H104" s="177">
        <v>100.8</v>
      </c>
      <c r="I104" s="177">
        <f t="shared" si="0"/>
        <v>4640</v>
      </c>
      <c r="J104" s="177">
        <v>500</v>
      </c>
      <c r="K104" s="178">
        <v>500</v>
      </c>
      <c r="L104" s="178"/>
      <c r="M104" s="178"/>
      <c r="N104" s="153">
        <f t="shared" si="1"/>
        <v>16240.8</v>
      </c>
      <c r="O104" s="179" t="s">
        <v>51</v>
      </c>
      <c r="P104" s="153"/>
    </row>
    <row r="105" spans="1:16" ht="12.5" hidden="1" x14ac:dyDescent="0.25">
      <c r="A105" s="175" t="s">
        <v>150</v>
      </c>
      <c r="B105" s="176">
        <v>100</v>
      </c>
      <c r="C105" s="149" t="s">
        <v>154</v>
      </c>
      <c r="D105" s="149">
        <v>480</v>
      </c>
      <c r="E105" s="151">
        <v>60</v>
      </c>
      <c r="F105" s="153">
        <v>10000</v>
      </c>
      <c r="G105" s="153">
        <v>500</v>
      </c>
      <c r="H105" s="177">
        <v>100.8</v>
      </c>
      <c r="I105" s="177">
        <f t="shared" si="0"/>
        <v>9600</v>
      </c>
      <c r="J105" s="177">
        <v>500</v>
      </c>
      <c r="K105" s="178">
        <v>500</v>
      </c>
      <c r="L105" s="178"/>
      <c r="M105" s="178"/>
      <c r="N105" s="153">
        <f t="shared" si="1"/>
        <v>21200.799999999999</v>
      </c>
      <c r="O105" s="179" t="s">
        <v>51</v>
      </c>
      <c r="P105" s="153"/>
    </row>
    <row r="106" spans="1:16" ht="12.5" hidden="1" x14ac:dyDescent="0.25">
      <c r="A106" s="175" t="s">
        <v>150</v>
      </c>
      <c r="B106" s="176">
        <v>101</v>
      </c>
      <c r="C106" s="149" t="s">
        <v>156</v>
      </c>
      <c r="D106" s="149">
        <v>212</v>
      </c>
      <c r="E106" s="151">
        <v>27</v>
      </c>
      <c r="F106" s="153">
        <v>10000</v>
      </c>
      <c r="G106" s="153">
        <v>900</v>
      </c>
      <c r="H106" s="177">
        <v>100.8</v>
      </c>
      <c r="I106" s="177">
        <f t="shared" si="0"/>
        <v>4320</v>
      </c>
      <c r="J106" s="177">
        <v>500</v>
      </c>
      <c r="K106" s="178">
        <v>500</v>
      </c>
      <c r="L106" s="178"/>
      <c r="M106" s="178"/>
      <c r="N106" s="153">
        <f t="shared" si="1"/>
        <v>16320.8</v>
      </c>
      <c r="O106" s="179" t="s">
        <v>51</v>
      </c>
      <c r="P106" s="153"/>
    </row>
    <row r="107" spans="1:16" ht="12.5" hidden="1" x14ac:dyDescent="0.25">
      <c r="A107" s="175" t="s">
        <v>157</v>
      </c>
      <c r="B107" s="176">
        <v>102</v>
      </c>
      <c r="C107" s="149" t="s">
        <v>392</v>
      </c>
      <c r="D107" s="149">
        <v>598</v>
      </c>
      <c r="E107" s="151">
        <v>75</v>
      </c>
      <c r="F107" s="153">
        <v>9000</v>
      </c>
      <c r="G107" s="153">
        <v>500</v>
      </c>
      <c r="H107" s="177">
        <v>100.8</v>
      </c>
      <c r="I107" s="177">
        <f t="shared" si="0"/>
        <v>12000</v>
      </c>
      <c r="J107" s="177">
        <v>500</v>
      </c>
      <c r="K107" s="178">
        <v>500</v>
      </c>
      <c r="L107" s="178"/>
      <c r="M107" s="178"/>
      <c r="N107" s="153">
        <f t="shared" si="1"/>
        <v>22600.799999999999</v>
      </c>
      <c r="O107" s="179" t="s">
        <v>51</v>
      </c>
      <c r="P107" s="153"/>
    </row>
    <row r="108" spans="1:16" ht="12.5" hidden="1" x14ac:dyDescent="0.25">
      <c r="A108" s="175" t="s">
        <v>157</v>
      </c>
      <c r="B108" s="176">
        <v>103</v>
      </c>
      <c r="C108" s="149" t="s">
        <v>393</v>
      </c>
      <c r="D108" s="149">
        <v>234</v>
      </c>
      <c r="E108" s="151">
        <v>30</v>
      </c>
      <c r="F108" s="153">
        <v>2500</v>
      </c>
      <c r="G108" s="153">
        <v>500</v>
      </c>
      <c r="H108" s="177">
        <v>100.8</v>
      </c>
      <c r="I108" s="177">
        <f t="shared" si="0"/>
        <v>4800</v>
      </c>
      <c r="J108" s="177">
        <v>500</v>
      </c>
      <c r="K108" s="178">
        <v>500</v>
      </c>
      <c r="L108" s="178"/>
      <c r="M108" s="178"/>
      <c r="N108" s="153">
        <f t="shared" si="1"/>
        <v>8900.7999999999993</v>
      </c>
      <c r="O108" s="179" t="s">
        <v>51</v>
      </c>
      <c r="P108" s="153"/>
    </row>
    <row r="109" spans="1:16" ht="12.5" hidden="1" x14ac:dyDescent="0.25">
      <c r="A109" s="175" t="s">
        <v>157</v>
      </c>
      <c r="B109" s="176">
        <v>104</v>
      </c>
      <c r="C109" s="149" t="s">
        <v>159</v>
      </c>
      <c r="D109" s="149">
        <v>236</v>
      </c>
      <c r="E109" s="151">
        <v>30</v>
      </c>
      <c r="F109" s="153">
        <v>5000</v>
      </c>
      <c r="G109" s="153">
        <v>500</v>
      </c>
      <c r="H109" s="177">
        <v>100.8</v>
      </c>
      <c r="I109" s="177">
        <f t="shared" si="0"/>
        <v>4800</v>
      </c>
      <c r="J109" s="177">
        <v>500</v>
      </c>
      <c r="K109" s="178">
        <v>500</v>
      </c>
      <c r="L109" s="178"/>
      <c r="M109" s="178"/>
      <c r="N109" s="153">
        <f t="shared" si="1"/>
        <v>11400.8</v>
      </c>
      <c r="O109" s="179" t="s">
        <v>51</v>
      </c>
      <c r="P109" s="153"/>
    </row>
    <row r="110" spans="1:16" ht="12.5" hidden="1" x14ac:dyDescent="0.25">
      <c r="A110" s="175" t="s">
        <v>157</v>
      </c>
      <c r="B110" s="176">
        <v>105</v>
      </c>
      <c r="C110" s="149" t="s">
        <v>161</v>
      </c>
      <c r="D110" s="149">
        <v>234</v>
      </c>
      <c r="E110" s="151">
        <v>30</v>
      </c>
      <c r="F110" s="153">
        <v>5000</v>
      </c>
      <c r="G110" s="153">
        <v>500</v>
      </c>
      <c r="H110" s="177">
        <v>100.8</v>
      </c>
      <c r="I110" s="177">
        <f t="shared" si="0"/>
        <v>4800</v>
      </c>
      <c r="J110" s="177">
        <v>500</v>
      </c>
      <c r="K110" s="178">
        <v>500</v>
      </c>
      <c r="L110" s="178"/>
      <c r="M110" s="178"/>
      <c r="N110" s="153">
        <f t="shared" si="1"/>
        <v>11400.8</v>
      </c>
      <c r="O110" s="179" t="s">
        <v>51</v>
      </c>
      <c r="P110" s="153"/>
    </row>
    <row r="111" spans="1:16" ht="12.5" hidden="1" x14ac:dyDescent="0.25">
      <c r="A111" s="175" t="s">
        <v>157</v>
      </c>
      <c r="B111" s="176">
        <v>106</v>
      </c>
      <c r="C111" s="149" t="s">
        <v>163</v>
      </c>
      <c r="D111" s="149">
        <v>236</v>
      </c>
      <c r="E111" s="151">
        <v>30</v>
      </c>
      <c r="F111" s="153">
        <v>5000</v>
      </c>
      <c r="G111" s="153">
        <v>500</v>
      </c>
      <c r="H111" s="177">
        <v>100.8</v>
      </c>
      <c r="I111" s="177">
        <f t="shared" si="0"/>
        <v>4800</v>
      </c>
      <c r="J111" s="177">
        <v>500</v>
      </c>
      <c r="K111" s="178">
        <v>500</v>
      </c>
      <c r="L111" s="178"/>
      <c r="M111" s="178"/>
      <c r="N111" s="153">
        <f t="shared" si="1"/>
        <v>11400.8</v>
      </c>
      <c r="O111" s="179" t="s">
        <v>51</v>
      </c>
      <c r="P111" s="153"/>
    </row>
    <row r="112" spans="1:16" ht="12.5" hidden="1" x14ac:dyDescent="0.25">
      <c r="A112" s="175" t="s">
        <v>157</v>
      </c>
      <c r="B112" s="176">
        <v>107</v>
      </c>
      <c r="C112" s="149" t="s">
        <v>165</v>
      </c>
      <c r="D112" s="149">
        <v>234</v>
      </c>
      <c r="E112" s="151">
        <v>30</v>
      </c>
      <c r="F112" s="153">
        <v>5000</v>
      </c>
      <c r="G112" s="153">
        <v>500</v>
      </c>
      <c r="H112" s="177">
        <v>100.8</v>
      </c>
      <c r="I112" s="177">
        <f t="shared" si="0"/>
        <v>4800</v>
      </c>
      <c r="J112" s="177">
        <v>500</v>
      </c>
      <c r="K112" s="178">
        <v>500</v>
      </c>
      <c r="L112" s="178"/>
      <c r="M112" s="178"/>
      <c r="N112" s="153">
        <f t="shared" si="1"/>
        <v>11400.8</v>
      </c>
      <c r="O112" s="179" t="s">
        <v>51</v>
      </c>
      <c r="P112" s="153"/>
    </row>
    <row r="113" spans="1:16" ht="12.5" hidden="1" x14ac:dyDescent="0.25">
      <c r="A113" s="175" t="s">
        <v>157</v>
      </c>
      <c r="B113" s="176">
        <v>108</v>
      </c>
      <c r="C113" s="149" t="s">
        <v>394</v>
      </c>
      <c r="D113" s="149">
        <v>374</v>
      </c>
      <c r="E113" s="151">
        <v>47</v>
      </c>
      <c r="F113" s="153">
        <v>7000</v>
      </c>
      <c r="G113" s="153">
        <v>500</v>
      </c>
      <c r="H113" s="177">
        <v>100.8</v>
      </c>
      <c r="I113" s="177">
        <f t="shared" si="0"/>
        <v>7520</v>
      </c>
      <c r="J113" s="177">
        <v>500</v>
      </c>
      <c r="K113" s="178">
        <v>500</v>
      </c>
      <c r="L113" s="178"/>
      <c r="M113" s="178"/>
      <c r="N113" s="153">
        <f t="shared" si="1"/>
        <v>16120.8</v>
      </c>
      <c r="O113" s="179" t="s">
        <v>51</v>
      </c>
      <c r="P113" s="153"/>
    </row>
    <row r="114" spans="1:16" ht="12.5" hidden="1" x14ac:dyDescent="0.25">
      <c r="A114" s="175" t="s">
        <v>157</v>
      </c>
      <c r="B114" s="176">
        <v>109</v>
      </c>
      <c r="C114" s="149" t="s">
        <v>167</v>
      </c>
      <c r="D114" s="149">
        <v>337</v>
      </c>
      <c r="E114" s="151">
        <v>43</v>
      </c>
      <c r="F114" s="153">
        <v>7000</v>
      </c>
      <c r="G114" s="153">
        <v>600</v>
      </c>
      <c r="H114" s="177">
        <v>100.8</v>
      </c>
      <c r="I114" s="177">
        <f t="shared" si="0"/>
        <v>6880</v>
      </c>
      <c r="J114" s="177">
        <v>500</v>
      </c>
      <c r="K114" s="178">
        <v>500</v>
      </c>
      <c r="L114" s="178"/>
      <c r="M114" s="178"/>
      <c r="N114" s="153">
        <f t="shared" si="1"/>
        <v>15580.8</v>
      </c>
      <c r="O114" s="179" t="s">
        <v>51</v>
      </c>
      <c r="P114" s="153"/>
    </row>
    <row r="115" spans="1:16" ht="12.5" hidden="1" x14ac:dyDescent="0.25">
      <c r="A115" s="175" t="s">
        <v>157</v>
      </c>
      <c r="B115" s="176">
        <v>110</v>
      </c>
      <c r="C115" s="149" t="s">
        <v>169</v>
      </c>
      <c r="D115" s="149">
        <v>342</v>
      </c>
      <c r="E115" s="151">
        <v>43</v>
      </c>
      <c r="F115" s="153">
        <v>7000</v>
      </c>
      <c r="G115" s="153">
        <v>500</v>
      </c>
      <c r="H115" s="177">
        <v>100.8</v>
      </c>
      <c r="I115" s="177">
        <f t="shared" si="0"/>
        <v>6880</v>
      </c>
      <c r="J115" s="177">
        <v>500</v>
      </c>
      <c r="K115" s="178">
        <v>500</v>
      </c>
      <c r="L115" s="178"/>
      <c r="M115" s="178"/>
      <c r="N115" s="153">
        <f t="shared" si="1"/>
        <v>15480.8</v>
      </c>
      <c r="O115" s="179" t="s">
        <v>51</v>
      </c>
      <c r="P115" s="153"/>
    </row>
    <row r="116" spans="1:16" ht="12.5" hidden="1" x14ac:dyDescent="0.25">
      <c r="A116" s="175" t="s">
        <v>157</v>
      </c>
      <c r="B116" s="176">
        <v>111</v>
      </c>
      <c r="C116" s="149" t="s">
        <v>395</v>
      </c>
      <c r="D116" s="149">
        <v>218</v>
      </c>
      <c r="E116" s="151">
        <v>28</v>
      </c>
      <c r="F116" s="153">
        <v>3500</v>
      </c>
      <c r="G116" s="153">
        <v>500</v>
      </c>
      <c r="H116" s="177">
        <v>100.8</v>
      </c>
      <c r="I116" s="177">
        <f t="shared" si="0"/>
        <v>4480</v>
      </c>
      <c r="J116" s="177">
        <v>500</v>
      </c>
      <c r="K116" s="178">
        <v>500</v>
      </c>
      <c r="L116" s="178"/>
      <c r="M116" s="178"/>
      <c r="N116" s="153">
        <f t="shared" si="1"/>
        <v>9580.7999999999993</v>
      </c>
      <c r="O116" s="179" t="s">
        <v>51</v>
      </c>
      <c r="P116" s="153"/>
    </row>
    <row r="117" spans="1:16" ht="12.5" hidden="1" x14ac:dyDescent="0.25">
      <c r="A117" s="175" t="s">
        <v>157</v>
      </c>
      <c r="B117" s="176">
        <v>112</v>
      </c>
      <c r="C117" s="149" t="s">
        <v>396</v>
      </c>
      <c r="D117" s="149">
        <v>358</v>
      </c>
      <c r="E117" s="151">
        <v>45</v>
      </c>
      <c r="F117" s="153">
        <v>7000</v>
      </c>
      <c r="G117" s="153">
        <v>500</v>
      </c>
      <c r="H117" s="177">
        <v>100.8</v>
      </c>
      <c r="I117" s="177">
        <f t="shared" si="0"/>
        <v>7200</v>
      </c>
      <c r="J117" s="177">
        <v>500</v>
      </c>
      <c r="K117" s="178">
        <v>500</v>
      </c>
      <c r="L117" s="178"/>
      <c r="M117" s="177"/>
      <c r="N117" s="153">
        <f t="shared" si="1"/>
        <v>15800.8</v>
      </c>
      <c r="O117" s="179" t="s">
        <v>51</v>
      </c>
      <c r="P117" s="153"/>
    </row>
    <row r="118" spans="1:16" ht="12.5" hidden="1" x14ac:dyDescent="0.25">
      <c r="A118" s="175" t="s">
        <v>157</v>
      </c>
      <c r="B118" s="176">
        <v>113</v>
      </c>
      <c r="C118" s="149" t="s">
        <v>397</v>
      </c>
      <c r="D118" s="149">
        <v>294</v>
      </c>
      <c r="E118" s="151">
        <v>37</v>
      </c>
      <c r="F118" s="153">
        <v>7000</v>
      </c>
      <c r="G118" s="153">
        <v>500</v>
      </c>
      <c r="H118" s="177">
        <v>100.8</v>
      </c>
      <c r="I118" s="177">
        <f t="shared" si="0"/>
        <v>5920</v>
      </c>
      <c r="J118" s="177">
        <v>500</v>
      </c>
      <c r="K118" s="178">
        <v>500</v>
      </c>
      <c r="L118" s="178"/>
      <c r="M118" s="178"/>
      <c r="N118" s="153">
        <f t="shared" si="1"/>
        <v>14520.8</v>
      </c>
      <c r="O118" s="179" t="s">
        <v>51</v>
      </c>
      <c r="P118" s="153"/>
    </row>
    <row r="119" spans="1:16" ht="12.5" hidden="1" x14ac:dyDescent="0.25">
      <c r="A119" s="175" t="s">
        <v>157</v>
      </c>
      <c r="B119" s="176">
        <v>114</v>
      </c>
      <c r="C119" s="149" t="s">
        <v>398</v>
      </c>
      <c r="D119" s="149">
        <v>156</v>
      </c>
      <c r="E119" s="151">
        <v>20</v>
      </c>
      <c r="F119" s="153">
        <v>10000</v>
      </c>
      <c r="G119" s="153">
        <v>500</v>
      </c>
      <c r="H119" s="177">
        <v>100.8</v>
      </c>
      <c r="I119" s="177">
        <f t="shared" si="0"/>
        <v>3200</v>
      </c>
      <c r="J119" s="177">
        <v>500</v>
      </c>
      <c r="K119" s="178">
        <v>500</v>
      </c>
      <c r="L119" s="178"/>
      <c r="M119" s="178"/>
      <c r="N119" s="153">
        <f t="shared" si="1"/>
        <v>14800.8</v>
      </c>
      <c r="O119" s="179" t="s">
        <v>51</v>
      </c>
      <c r="P119" s="153"/>
    </row>
    <row r="120" spans="1:16" ht="12.5" hidden="1" x14ac:dyDescent="0.25">
      <c r="A120" s="175" t="s">
        <v>157</v>
      </c>
      <c r="B120" s="176">
        <v>115</v>
      </c>
      <c r="C120" s="149" t="s">
        <v>399</v>
      </c>
      <c r="D120" s="149">
        <v>268</v>
      </c>
      <c r="E120" s="151">
        <v>34</v>
      </c>
      <c r="F120" s="153">
        <v>10000</v>
      </c>
      <c r="G120" s="153">
        <v>2925</v>
      </c>
      <c r="H120" s="177">
        <v>100.8</v>
      </c>
      <c r="I120" s="177">
        <f t="shared" si="0"/>
        <v>5440</v>
      </c>
      <c r="J120" s="177">
        <v>500</v>
      </c>
      <c r="K120" s="178">
        <v>500</v>
      </c>
      <c r="L120" s="178"/>
      <c r="M120" s="178"/>
      <c r="N120" s="153">
        <f t="shared" si="1"/>
        <v>19465.8</v>
      </c>
      <c r="O120" s="179" t="s">
        <v>51</v>
      </c>
      <c r="P120" s="153"/>
    </row>
    <row r="121" spans="1:16" ht="12.5" hidden="1" x14ac:dyDescent="0.25">
      <c r="A121" s="175" t="s">
        <v>157</v>
      </c>
      <c r="B121" s="176">
        <v>116</v>
      </c>
      <c r="C121" s="149" t="s">
        <v>400</v>
      </c>
      <c r="D121" s="149">
        <v>148</v>
      </c>
      <c r="E121" s="151">
        <v>19</v>
      </c>
      <c r="F121" s="153">
        <v>15000</v>
      </c>
      <c r="G121" s="153">
        <v>500</v>
      </c>
      <c r="H121" s="177">
        <v>100.8</v>
      </c>
      <c r="I121" s="177">
        <f t="shared" si="0"/>
        <v>3040</v>
      </c>
      <c r="J121" s="177">
        <v>500</v>
      </c>
      <c r="K121" s="178">
        <v>500</v>
      </c>
      <c r="L121" s="178"/>
      <c r="M121" s="178"/>
      <c r="N121" s="153">
        <f t="shared" si="1"/>
        <v>19640.8</v>
      </c>
      <c r="O121" s="179" t="s">
        <v>51</v>
      </c>
      <c r="P121" s="153"/>
    </row>
    <row r="122" spans="1:16" ht="12.5" hidden="1" x14ac:dyDescent="0.25">
      <c r="A122" s="175" t="s">
        <v>157</v>
      </c>
      <c r="B122" s="176">
        <v>117</v>
      </c>
      <c r="C122" s="149" t="s">
        <v>401</v>
      </c>
      <c r="D122" s="149">
        <v>268</v>
      </c>
      <c r="E122" s="151">
        <v>34</v>
      </c>
      <c r="F122" s="153">
        <v>8000</v>
      </c>
      <c r="G122" s="153">
        <v>500</v>
      </c>
      <c r="H122" s="177">
        <v>100.8</v>
      </c>
      <c r="I122" s="177">
        <f t="shared" si="0"/>
        <v>5440</v>
      </c>
      <c r="J122" s="177">
        <v>500</v>
      </c>
      <c r="K122" s="178">
        <v>500</v>
      </c>
      <c r="L122" s="178"/>
      <c r="M122" s="178"/>
      <c r="N122" s="153">
        <f t="shared" si="1"/>
        <v>15040.8</v>
      </c>
      <c r="O122" s="179" t="s">
        <v>51</v>
      </c>
      <c r="P122" s="153"/>
    </row>
    <row r="123" spans="1:16" ht="12.5" hidden="1" x14ac:dyDescent="0.25">
      <c r="A123" s="175" t="s">
        <v>157</v>
      </c>
      <c r="B123" s="176">
        <v>118</v>
      </c>
      <c r="C123" s="149" t="s">
        <v>402</v>
      </c>
      <c r="D123" s="149">
        <v>268</v>
      </c>
      <c r="E123" s="151">
        <v>34</v>
      </c>
      <c r="F123" s="153">
        <v>9000</v>
      </c>
      <c r="G123" s="153">
        <v>2925</v>
      </c>
      <c r="H123" s="177">
        <v>100.8</v>
      </c>
      <c r="I123" s="177">
        <f t="shared" si="0"/>
        <v>5440</v>
      </c>
      <c r="J123" s="177">
        <v>500</v>
      </c>
      <c r="K123" s="178">
        <v>500</v>
      </c>
      <c r="L123" s="178"/>
      <c r="M123" s="178"/>
      <c r="N123" s="153">
        <f t="shared" si="1"/>
        <v>18465.8</v>
      </c>
      <c r="O123" s="179" t="s">
        <v>51</v>
      </c>
      <c r="P123" s="153"/>
    </row>
    <row r="124" spans="1:16" ht="12.5" hidden="1" x14ac:dyDescent="0.25">
      <c r="A124" s="175" t="s">
        <v>157</v>
      </c>
      <c r="B124" s="176">
        <v>119</v>
      </c>
      <c r="C124" s="149" t="s">
        <v>403</v>
      </c>
      <c r="D124" s="149">
        <v>148</v>
      </c>
      <c r="E124" s="151">
        <v>19</v>
      </c>
      <c r="F124" s="153">
        <v>15000</v>
      </c>
      <c r="G124" s="153">
        <v>500</v>
      </c>
      <c r="H124" s="177">
        <v>100.8</v>
      </c>
      <c r="I124" s="177">
        <f t="shared" si="0"/>
        <v>3040</v>
      </c>
      <c r="J124" s="177">
        <v>500</v>
      </c>
      <c r="K124" s="178">
        <v>500</v>
      </c>
      <c r="L124" s="178"/>
      <c r="M124" s="178"/>
      <c r="N124" s="153">
        <f t="shared" si="1"/>
        <v>19640.8</v>
      </c>
      <c r="O124" s="179" t="s">
        <v>51</v>
      </c>
      <c r="P124" s="153"/>
    </row>
    <row r="125" spans="1:16" ht="12.5" hidden="1" x14ac:dyDescent="0.25">
      <c r="A125" s="175" t="s">
        <v>157</v>
      </c>
      <c r="B125" s="176">
        <v>120</v>
      </c>
      <c r="C125" s="149" t="s">
        <v>404</v>
      </c>
      <c r="D125" s="149">
        <v>268</v>
      </c>
      <c r="E125" s="151">
        <v>34</v>
      </c>
      <c r="F125" s="153">
        <v>10000</v>
      </c>
      <c r="G125" s="153">
        <v>1760</v>
      </c>
      <c r="H125" s="177">
        <v>100.8</v>
      </c>
      <c r="I125" s="177">
        <f t="shared" si="0"/>
        <v>5440</v>
      </c>
      <c r="J125" s="177">
        <v>500</v>
      </c>
      <c r="K125" s="178">
        <v>500</v>
      </c>
      <c r="L125" s="178"/>
      <c r="M125" s="178"/>
      <c r="N125" s="153">
        <f t="shared" si="1"/>
        <v>18300.8</v>
      </c>
      <c r="O125" s="179" t="s">
        <v>51</v>
      </c>
      <c r="P125" s="153"/>
    </row>
    <row r="126" spans="1:16" ht="12.5" hidden="1" x14ac:dyDescent="0.25">
      <c r="A126" s="175" t="s">
        <v>157</v>
      </c>
      <c r="B126" s="176">
        <v>121</v>
      </c>
      <c r="C126" s="149" t="s">
        <v>405</v>
      </c>
      <c r="D126" s="149">
        <v>294</v>
      </c>
      <c r="E126" s="151">
        <v>37</v>
      </c>
      <c r="F126" s="153">
        <v>10000</v>
      </c>
      <c r="G126" s="153">
        <v>500</v>
      </c>
      <c r="H126" s="177">
        <v>100.8</v>
      </c>
      <c r="I126" s="177">
        <f t="shared" si="0"/>
        <v>5920</v>
      </c>
      <c r="J126" s="177">
        <v>500</v>
      </c>
      <c r="K126" s="178">
        <v>500</v>
      </c>
      <c r="L126" s="178"/>
      <c r="M126" s="178"/>
      <c r="N126" s="153">
        <f t="shared" si="1"/>
        <v>17520.8</v>
      </c>
      <c r="O126" s="179" t="s">
        <v>51</v>
      </c>
      <c r="P126" s="152"/>
    </row>
    <row r="127" spans="1:16" ht="12.5" hidden="1" x14ac:dyDescent="0.25">
      <c r="A127" s="175" t="s">
        <v>157</v>
      </c>
      <c r="B127" s="176">
        <v>122</v>
      </c>
      <c r="C127" s="149" t="s">
        <v>406</v>
      </c>
      <c r="D127" s="149">
        <v>156</v>
      </c>
      <c r="E127" s="151">
        <v>20</v>
      </c>
      <c r="F127" s="153">
        <v>8000</v>
      </c>
      <c r="G127" s="153">
        <v>500</v>
      </c>
      <c r="H127" s="177">
        <v>100.8</v>
      </c>
      <c r="I127" s="177">
        <f t="shared" si="0"/>
        <v>3200</v>
      </c>
      <c r="J127" s="177">
        <v>500</v>
      </c>
      <c r="K127" s="178">
        <v>500</v>
      </c>
      <c r="L127" s="178"/>
      <c r="M127" s="178"/>
      <c r="N127" s="153">
        <f t="shared" si="1"/>
        <v>12800.8</v>
      </c>
      <c r="O127" s="179" t="s">
        <v>51</v>
      </c>
      <c r="P127" s="152"/>
    </row>
    <row r="128" spans="1:16" ht="12.5" hidden="1" x14ac:dyDescent="0.25">
      <c r="A128" s="175" t="s">
        <v>157</v>
      </c>
      <c r="B128" s="176">
        <v>123</v>
      </c>
      <c r="C128" s="149" t="s">
        <v>407</v>
      </c>
      <c r="D128" s="149">
        <v>312</v>
      </c>
      <c r="E128" s="151">
        <v>39</v>
      </c>
      <c r="F128" s="153">
        <v>8000</v>
      </c>
      <c r="G128" s="153">
        <v>600</v>
      </c>
      <c r="H128" s="177">
        <v>100.8</v>
      </c>
      <c r="I128" s="177">
        <f t="shared" si="0"/>
        <v>6240</v>
      </c>
      <c r="J128" s="177">
        <v>500</v>
      </c>
      <c r="K128" s="178">
        <v>500</v>
      </c>
      <c r="L128" s="178"/>
      <c r="M128" s="177"/>
      <c r="N128" s="153">
        <f t="shared" si="1"/>
        <v>15940.8</v>
      </c>
      <c r="O128" s="179" t="s">
        <v>51</v>
      </c>
      <c r="P128" s="153"/>
    </row>
    <row r="129" spans="1:16" ht="12.5" hidden="1" x14ac:dyDescent="0.25">
      <c r="A129" s="175" t="s">
        <v>157</v>
      </c>
      <c r="B129" s="176">
        <v>124</v>
      </c>
      <c r="C129" s="149" t="s">
        <v>408</v>
      </c>
      <c r="D129" s="149">
        <v>268</v>
      </c>
      <c r="E129" s="151">
        <v>34</v>
      </c>
      <c r="F129" s="153">
        <v>10000</v>
      </c>
      <c r="G129" s="153">
        <v>1775</v>
      </c>
      <c r="H129" s="177">
        <v>100.8</v>
      </c>
      <c r="I129" s="177">
        <f t="shared" si="0"/>
        <v>5440</v>
      </c>
      <c r="J129" s="177">
        <v>500</v>
      </c>
      <c r="K129" s="178">
        <v>500</v>
      </c>
      <c r="L129" s="178"/>
      <c r="M129" s="177"/>
      <c r="N129" s="153">
        <f t="shared" si="1"/>
        <v>18315.8</v>
      </c>
      <c r="O129" s="179" t="s">
        <v>51</v>
      </c>
      <c r="P129" s="153"/>
    </row>
    <row r="130" spans="1:16" ht="12.5" hidden="1" x14ac:dyDescent="0.25">
      <c r="A130" s="175" t="s">
        <v>157</v>
      </c>
      <c r="B130" s="176">
        <v>125</v>
      </c>
      <c r="C130" s="149" t="s">
        <v>409</v>
      </c>
      <c r="D130" s="149">
        <v>268</v>
      </c>
      <c r="E130" s="151">
        <v>34</v>
      </c>
      <c r="F130" s="153">
        <v>10000</v>
      </c>
      <c r="G130" s="153">
        <v>2175</v>
      </c>
      <c r="H130" s="177">
        <v>100.8</v>
      </c>
      <c r="I130" s="177">
        <f t="shared" si="0"/>
        <v>5440</v>
      </c>
      <c r="J130" s="177">
        <v>500</v>
      </c>
      <c r="K130" s="178">
        <v>500</v>
      </c>
      <c r="L130" s="178"/>
      <c r="M130" s="178"/>
      <c r="N130" s="153">
        <f t="shared" si="1"/>
        <v>18715.8</v>
      </c>
      <c r="O130" s="179" t="s">
        <v>51</v>
      </c>
      <c r="P130" s="153">
        <f>N130*25</f>
        <v>467895</v>
      </c>
    </row>
    <row r="131" spans="1:16" ht="12.5" hidden="1" x14ac:dyDescent="0.25">
      <c r="A131" s="175" t="s">
        <v>157</v>
      </c>
      <c r="B131" s="176">
        <v>126</v>
      </c>
      <c r="C131" s="149" t="s">
        <v>410</v>
      </c>
      <c r="D131" s="149">
        <v>120</v>
      </c>
      <c r="E131" s="151">
        <v>15</v>
      </c>
      <c r="F131" s="153">
        <v>15000</v>
      </c>
      <c r="G131" s="153">
        <v>3270</v>
      </c>
      <c r="H131" s="177">
        <v>100.8</v>
      </c>
      <c r="I131" s="177">
        <f t="shared" si="0"/>
        <v>2400</v>
      </c>
      <c r="J131" s="177">
        <v>500</v>
      </c>
      <c r="K131" s="178">
        <v>500</v>
      </c>
      <c r="L131" s="178"/>
      <c r="M131" s="178"/>
      <c r="N131" s="153">
        <f t="shared" si="1"/>
        <v>21770.799999999999</v>
      </c>
      <c r="O131" s="179" t="s">
        <v>51</v>
      </c>
      <c r="P131" s="153"/>
    </row>
    <row r="132" spans="1:16" ht="12.5" hidden="1" x14ac:dyDescent="0.25">
      <c r="A132" s="175" t="s">
        <v>157</v>
      </c>
      <c r="B132" s="176">
        <v>127</v>
      </c>
      <c r="C132" s="149" t="s">
        <v>411</v>
      </c>
      <c r="D132" s="149">
        <v>168</v>
      </c>
      <c r="E132" s="151">
        <v>21</v>
      </c>
      <c r="F132" s="153">
        <v>15000</v>
      </c>
      <c r="G132" s="153">
        <v>4600</v>
      </c>
      <c r="H132" s="177">
        <v>100.8</v>
      </c>
      <c r="I132" s="177">
        <f t="shared" si="0"/>
        <v>3360</v>
      </c>
      <c r="J132" s="177">
        <v>500</v>
      </c>
      <c r="K132" s="178">
        <v>500</v>
      </c>
      <c r="L132" s="178"/>
      <c r="M132" s="178"/>
      <c r="N132" s="153">
        <f t="shared" si="1"/>
        <v>24060.799999999999</v>
      </c>
      <c r="O132" s="179" t="s">
        <v>51</v>
      </c>
      <c r="P132" s="153"/>
    </row>
    <row r="133" spans="1:16" ht="12.5" hidden="1" x14ac:dyDescent="0.25">
      <c r="A133" s="175" t="s">
        <v>157</v>
      </c>
      <c r="B133" s="176">
        <v>128</v>
      </c>
      <c r="C133" s="149" t="s">
        <v>412</v>
      </c>
      <c r="D133" s="149">
        <v>124</v>
      </c>
      <c r="E133" s="151">
        <v>16</v>
      </c>
      <c r="F133" s="153">
        <v>10000</v>
      </c>
      <c r="G133" s="153">
        <v>500</v>
      </c>
      <c r="H133" s="177">
        <v>100.8</v>
      </c>
      <c r="I133" s="177">
        <f t="shared" si="0"/>
        <v>2560</v>
      </c>
      <c r="J133" s="177">
        <v>500</v>
      </c>
      <c r="K133" s="178">
        <v>500</v>
      </c>
      <c r="L133" s="178"/>
      <c r="M133" s="178"/>
      <c r="N133" s="153">
        <f t="shared" si="1"/>
        <v>14160.8</v>
      </c>
      <c r="O133" s="179" t="s">
        <v>51</v>
      </c>
      <c r="P133" s="152"/>
    </row>
    <row r="134" spans="1:16" ht="12.5" hidden="1" x14ac:dyDescent="0.25">
      <c r="A134" s="175" t="s">
        <v>157</v>
      </c>
      <c r="B134" s="176">
        <v>129</v>
      </c>
      <c r="C134" s="149" t="s">
        <v>413</v>
      </c>
      <c r="D134" s="149">
        <v>194</v>
      </c>
      <c r="E134" s="151">
        <v>25</v>
      </c>
      <c r="F134" s="153">
        <v>10000</v>
      </c>
      <c r="G134" s="153">
        <v>600</v>
      </c>
      <c r="H134" s="177">
        <v>100.8</v>
      </c>
      <c r="I134" s="177">
        <f t="shared" si="0"/>
        <v>4000</v>
      </c>
      <c r="J134" s="177">
        <v>500</v>
      </c>
      <c r="K134" s="178">
        <v>500</v>
      </c>
      <c r="L134" s="178"/>
      <c r="M134" s="178"/>
      <c r="N134" s="153">
        <f t="shared" si="1"/>
        <v>15700.8</v>
      </c>
      <c r="O134" s="179" t="s">
        <v>51</v>
      </c>
      <c r="P134" s="153"/>
    </row>
    <row r="135" spans="1:16" ht="12.5" hidden="1" x14ac:dyDescent="0.25">
      <c r="A135" s="175" t="s">
        <v>170</v>
      </c>
      <c r="B135" s="176">
        <v>130</v>
      </c>
      <c r="C135" s="149" t="s">
        <v>414</v>
      </c>
      <c r="D135" s="149">
        <v>160</v>
      </c>
      <c r="E135" s="151">
        <v>20</v>
      </c>
      <c r="F135" s="153">
        <v>5000</v>
      </c>
      <c r="G135" s="153"/>
      <c r="H135" s="177">
        <v>100.8</v>
      </c>
      <c r="I135" s="177">
        <f t="shared" si="0"/>
        <v>3200</v>
      </c>
      <c r="J135" s="177">
        <v>500</v>
      </c>
      <c r="K135" s="178">
        <v>500</v>
      </c>
      <c r="L135" s="178"/>
      <c r="M135" s="178"/>
      <c r="N135" s="153">
        <f t="shared" si="1"/>
        <v>9300.7999999999993</v>
      </c>
      <c r="O135" s="179" t="s">
        <v>51</v>
      </c>
      <c r="P135" s="153"/>
    </row>
    <row r="136" spans="1:16" ht="12.5" hidden="1" x14ac:dyDescent="0.25">
      <c r="A136" s="175" t="s">
        <v>170</v>
      </c>
      <c r="B136" s="176">
        <v>131</v>
      </c>
      <c r="C136" s="149" t="s">
        <v>415</v>
      </c>
      <c r="D136" s="149">
        <v>396</v>
      </c>
      <c r="E136" s="151">
        <v>50</v>
      </c>
      <c r="F136" s="153">
        <v>10000</v>
      </c>
      <c r="G136" s="153">
        <v>250</v>
      </c>
      <c r="H136" s="177">
        <v>100.8</v>
      </c>
      <c r="I136" s="177">
        <f t="shared" si="0"/>
        <v>8000</v>
      </c>
      <c r="J136" s="177">
        <v>500</v>
      </c>
      <c r="K136" s="178">
        <v>500</v>
      </c>
      <c r="L136" s="178"/>
      <c r="M136" s="178"/>
      <c r="N136" s="153">
        <f t="shared" si="1"/>
        <v>19350.8</v>
      </c>
      <c r="O136" s="179" t="s">
        <v>51</v>
      </c>
      <c r="P136" s="153"/>
    </row>
    <row r="137" spans="1:16" ht="12.5" hidden="1" x14ac:dyDescent="0.25">
      <c r="A137" s="175" t="s">
        <v>170</v>
      </c>
      <c r="B137" s="176">
        <v>132</v>
      </c>
      <c r="C137" s="149" t="s">
        <v>416</v>
      </c>
      <c r="D137" s="149">
        <v>144</v>
      </c>
      <c r="E137" s="151">
        <v>18</v>
      </c>
      <c r="F137" s="153">
        <v>6000</v>
      </c>
      <c r="G137" s="153"/>
      <c r="H137" s="177">
        <v>100.8</v>
      </c>
      <c r="I137" s="177">
        <f t="shared" si="0"/>
        <v>2880</v>
      </c>
      <c r="J137" s="177">
        <v>500</v>
      </c>
      <c r="K137" s="178">
        <v>500</v>
      </c>
      <c r="L137" s="178"/>
      <c r="M137" s="178"/>
      <c r="N137" s="153">
        <f t="shared" si="1"/>
        <v>9980.7999999999993</v>
      </c>
      <c r="O137" s="179" t="s">
        <v>51</v>
      </c>
      <c r="P137" s="153"/>
    </row>
    <row r="138" spans="1:16" ht="12.5" hidden="1" x14ac:dyDescent="0.25">
      <c r="A138" s="175" t="s">
        <v>170</v>
      </c>
      <c r="B138" s="176">
        <v>133</v>
      </c>
      <c r="C138" s="149" t="s">
        <v>417</v>
      </c>
      <c r="D138" s="149">
        <v>362</v>
      </c>
      <c r="E138" s="151">
        <v>46</v>
      </c>
      <c r="F138" s="153">
        <v>7000</v>
      </c>
      <c r="G138" s="153">
        <v>500</v>
      </c>
      <c r="H138" s="177">
        <v>100.8</v>
      </c>
      <c r="I138" s="177">
        <f t="shared" si="0"/>
        <v>7360</v>
      </c>
      <c r="J138" s="177">
        <v>500</v>
      </c>
      <c r="K138" s="178">
        <v>500</v>
      </c>
      <c r="L138" s="178"/>
      <c r="M138" s="178"/>
      <c r="N138" s="153">
        <f t="shared" si="1"/>
        <v>15960.8</v>
      </c>
      <c r="O138" s="179" t="s">
        <v>51</v>
      </c>
      <c r="P138" s="153"/>
    </row>
    <row r="139" spans="1:16" ht="12.5" hidden="1" x14ac:dyDescent="0.25">
      <c r="A139" s="175" t="s">
        <v>170</v>
      </c>
      <c r="B139" s="176">
        <v>134</v>
      </c>
      <c r="C139" s="149" t="s">
        <v>418</v>
      </c>
      <c r="D139" s="149">
        <v>692</v>
      </c>
      <c r="E139" s="151">
        <v>87</v>
      </c>
      <c r="F139" s="153">
        <v>9000</v>
      </c>
      <c r="G139" s="153">
        <v>500</v>
      </c>
      <c r="H139" s="177">
        <v>100.8</v>
      </c>
      <c r="I139" s="177">
        <f t="shared" si="0"/>
        <v>13920</v>
      </c>
      <c r="J139" s="177">
        <v>500</v>
      </c>
      <c r="K139" s="178">
        <v>500</v>
      </c>
      <c r="L139" s="178"/>
      <c r="M139" s="177"/>
      <c r="N139" s="153">
        <f t="shared" si="1"/>
        <v>24520.799999999999</v>
      </c>
      <c r="O139" s="179" t="s">
        <v>51</v>
      </c>
      <c r="P139" s="153"/>
    </row>
    <row r="140" spans="1:16" ht="12.5" hidden="1" x14ac:dyDescent="0.25">
      <c r="A140" s="175" t="s">
        <v>170</v>
      </c>
      <c r="B140" s="176">
        <v>135</v>
      </c>
      <c r="C140" s="149" t="s">
        <v>419</v>
      </c>
      <c r="D140" s="149">
        <v>240</v>
      </c>
      <c r="E140" s="151">
        <v>30</v>
      </c>
      <c r="F140" s="153">
        <v>30000</v>
      </c>
      <c r="G140" s="153"/>
      <c r="H140" s="177">
        <v>100.8</v>
      </c>
      <c r="I140" s="177">
        <f t="shared" si="0"/>
        <v>4800</v>
      </c>
      <c r="J140" s="177">
        <v>500</v>
      </c>
      <c r="K140" s="178">
        <v>500</v>
      </c>
      <c r="L140" s="178"/>
      <c r="M140" s="178"/>
      <c r="N140" s="153">
        <f t="shared" si="1"/>
        <v>35900.800000000003</v>
      </c>
      <c r="O140" s="179" t="s">
        <v>51</v>
      </c>
      <c r="P140" s="152"/>
    </row>
    <row r="141" spans="1:16" ht="12.5" hidden="1" x14ac:dyDescent="0.25">
      <c r="A141" s="175" t="s">
        <v>170</v>
      </c>
      <c r="B141" s="176">
        <v>136</v>
      </c>
      <c r="C141" s="149" t="s">
        <v>420</v>
      </c>
      <c r="D141" s="149">
        <v>240</v>
      </c>
      <c r="E141" s="151">
        <v>30</v>
      </c>
      <c r="F141" s="153">
        <v>30000</v>
      </c>
      <c r="G141" s="153"/>
      <c r="H141" s="177">
        <v>100.8</v>
      </c>
      <c r="I141" s="177">
        <f t="shared" si="0"/>
        <v>4800</v>
      </c>
      <c r="J141" s="177">
        <v>500</v>
      </c>
      <c r="K141" s="178">
        <v>500</v>
      </c>
      <c r="L141" s="178"/>
      <c r="M141" s="178"/>
      <c r="N141" s="153">
        <f t="shared" si="1"/>
        <v>35900.800000000003</v>
      </c>
      <c r="O141" s="179" t="s">
        <v>51</v>
      </c>
      <c r="P141" s="152"/>
    </row>
    <row r="142" spans="1:16" ht="12.5" hidden="1" x14ac:dyDescent="0.25">
      <c r="A142" s="175" t="s">
        <v>170</v>
      </c>
      <c r="B142" s="176">
        <v>137</v>
      </c>
      <c r="C142" s="149" t="s">
        <v>421</v>
      </c>
      <c r="D142" s="149">
        <v>280</v>
      </c>
      <c r="E142" s="151">
        <v>35</v>
      </c>
      <c r="F142" s="153">
        <v>30000</v>
      </c>
      <c r="G142" s="153"/>
      <c r="H142" s="177">
        <v>100.8</v>
      </c>
      <c r="I142" s="177">
        <f t="shared" si="0"/>
        <v>5600</v>
      </c>
      <c r="J142" s="177">
        <v>500</v>
      </c>
      <c r="K142" s="178">
        <v>500</v>
      </c>
      <c r="L142" s="178"/>
      <c r="M142" s="178"/>
      <c r="N142" s="153">
        <f t="shared" si="1"/>
        <v>36700.800000000003</v>
      </c>
      <c r="O142" s="179" t="s">
        <v>51</v>
      </c>
      <c r="P142" s="153"/>
    </row>
    <row r="143" spans="1:16" ht="12.5" hidden="1" x14ac:dyDescent="0.25">
      <c r="A143" s="175" t="s">
        <v>170</v>
      </c>
      <c r="B143" s="176">
        <v>138</v>
      </c>
      <c r="C143" s="149" t="s">
        <v>422</v>
      </c>
      <c r="D143" s="149">
        <v>160</v>
      </c>
      <c r="E143" s="151">
        <v>20</v>
      </c>
      <c r="F143" s="153">
        <v>30000</v>
      </c>
      <c r="G143" s="153"/>
      <c r="H143" s="177">
        <v>100.8</v>
      </c>
      <c r="I143" s="177">
        <f t="shared" si="0"/>
        <v>3200</v>
      </c>
      <c r="J143" s="177">
        <v>500</v>
      </c>
      <c r="K143" s="178">
        <v>500</v>
      </c>
      <c r="L143" s="178"/>
      <c r="M143" s="178"/>
      <c r="N143" s="153">
        <f t="shared" si="1"/>
        <v>34300.800000000003</v>
      </c>
      <c r="O143" s="179" t="s">
        <v>51</v>
      </c>
      <c r="P143" s="153"/>
    </row>
    <row r="144" spans="1:16" ht="12.5" hidden="1" x14ac:dyDescent="0.25">
      <c r="A144" s="175" t="s">
        <v>170</v>
      </c>
      <c r="B144" s="176">
        <v>139</v>
      </c>
      <c r="C144" s="149" t="s">
        <v>423</v>
      </c>
      <c r="D144" s="149">
        <v>240</v>
      </c>
      <c r="E144" s="151">
        <v>30</v>
      </c>
      <c r="F144" s="153">
        <v>30000</v>
      </c>
      <c r="G144" s="153"/>
      <c r="H144" s="177">
        <v>100.8</v>
      </c>
      <c r="I144" s="177">
        <f t="shared" si="0"/>
        <v>4800</v>
      </c>
      <c r="J144" s="177">
        <v>500</v>
      </c>
      <c r="K144" s="178">
        <v>500</v>
      </c>
      <c r="L144" s="178"/>
      <c r="M144" s="178"/>
      <c r="N144" s="153">
        <f t="shared" si="1"/>
        <v>35900.800000000003</v>
      </c>
      <c r="O144" s="179" t="s">
        <v>51</v>
      </c>
      <c r="P144" s="153"/>
    </row>
    <row r="145" spans="1:16" ht="12.5" hidden="1" x14ac:dyDescent="0.25">
      <c r="A145" s="175" t="s">
        <v>170</v>
      </c>
      <c r="B145" s="176">
        <v>140</v>
      </c>
      <c r="C145" s="149" t="s">
        <v>172</v>
      </c>
      <c r="D145" s="149">
        <v>840</v>
      </c>
      <c r="E145" s="151">
        <v>105</v>
      </c>
      <c r="F145" s="153">
        <v>25000</v>
      </c>
      <c r="G145" s="153">
        <v>500</v>
      </c>
      <c r="H145" s="177">
        <v>100.8</v>
      </c>
      <c r="I145" s="177">
        <f t="shared" si="0"/>
        <v>16800</v>
      </c>
      <c r="J145" s="177">
        <v>500</v>
      </c>
      <c r="K145" s="178">
        <v>500</v>
      </c>
      <c r="L145" s="178"/>
      <c r="M145" s="178"/>
      <c r="N145" s="153">
        <f t="shared" si="1"/>
        <v>43400.800000000003</v>
      </c>
      <c r="O145" s="179" t="s">
        <v>51</v>
      </c>
      <c r="P145" s="153"/>
    </row>
    <row r="146" spans="1:16" ht="12.5" hidden="1" x14ac:dyDescent="0.25">
      <c r="A146" s="175" t="s">
        <v>170</v>
      </c>
      <c r="B146" s="176">
        <v>141</v>
      </c>
      <c r="C146" s="149" t="s">
        <v>174</v>
      </c>
      <c r="D146" s="180">
        <v>1040</v>
      </c>
      <c r="E146" s="151">
        <v>130</v>
      </c>
      <c r="F146" s="153">
        <v>35000</v>
      </c>
      <c r="G146" s="153">
        <v>500</v>
      </c>
      <c r="H146" s="177">
        <v>100.8</v>
      </c>
      <c r="I146" s="177">
        <f t="shared" si="0"/>
        <v>20800</v>
      </c>
      <c r="J146" s="177">
        <v>500</v>
      </c>
      <c r="K146" s="178">
        <v>500</v>
      </c>
      <c r="L146" s="178"/>
      <c r="M146" s="178"/>
      <c r="N146" s="153">
        <f t="shared" si="1"/>
        <v>57400.800000000003</v>
      </c>
      <c r="O146" s="179" t="s">
        <v>51</v>
      </c>
      <c r="P146" s="153"/>
    </row>
    <row r="147" spans="1:16" ht="12.5" hidden="1" x14ac:dyDescent="0.25">
      <c r="A147" s="175" t="s">
        <v>170</v>
      </c>
      <c r="B147" s="176">
        <v>142</v>
      </c>
      <c r="C147" s="149" t="s">
        <v>176</v>
      </c>
      <c r="D147" s="149">
        <v>516</v>
      </c>
      <c r="E147" s="151">
        <v>65</v>
      </c>
      <c r="F147" s="153">
        <v>15000</v>
      </c>
      <c r="G147" s="153">
        <v>500</v>
      </c>
      <c r="H147" s="177">
        <v>100.8</v>
      </c>
      <c r="I147" s="177">
        <f t="shared" si="0"/>
        <v>10400</v>
      </c>
      <c r="J147" s="177">
        <v>500</v>
      </c>
      <c r="K147" s="178">
        <v>500</v>
      </c>
      <c r="L147" s="178"/>
      <c r="M147" s="178"/>
      <c r="N147" s="153">
        <f t="shared" si="1"/>
        <v>27000.799999999999</v>
      </c>
      <c r="O147" s="179" t="s">
        <v>51</v>
      </c>
      <c r="P147" s="153"/>
    </row>
    <row r="148" spans="1:16" ht="12.5" hidden="1" x14ac:dyDescent="0.25">
      <c r="A148" s="175" t="s">
        <v>170</v>
      </c>
      <c r="B148" s="176">
        <v>143</v>
      </c>
      <c r="C148" s="149" t="s">
        <v>424</v>
      </c>
      <c r="D148" s="149">
        <v>116</v>
      </c>
      <c r="E148" s="151">
        <v>15</v>
      </c>
      <c r="F148" s="153">
        <v>5000</v>
      </c>
      <c r="G148" s="153">
        <v>500</v>
      </c>
      <c r="H148" s="177">
        <v>100.8</v>
      </c>
      <c r="I148" s="177">
        <f t="shared" si="0"/>
        <v>2400</v>
      </c>
      <c r="J148" s="177">
        <v>500</v>
      </c>
      <c r="K148" s="178">
        <v>500</v>
      </c>
      <c r="L148" s="178"/>
      <c r="M148" s="178"/>
      <c r="N148" s="153">
        <f t="shared" si="1"/>
        <v>9000.7999999999993</v>
      </c>
      <c r="O148" s="179" t="s">
        <v>51</v>
      </c>
      <c r="P148" s="153"/>
    </row>
    <row r="149" spans="1:16" ht="12.5" hidden="1" x14ac:dyDescent="0.25">
      <c r="A149" s="175" t="s">
        <v>170</v>
      </c>
      <c r="B149" s="176">
        <v>144</v>
      </c>
      <c r="C149" s="149" t="s">
        <v>178</v>
      </c>
      <c r="D149" s="180">
        <v>1234</v>
      </c>
      <c r="E149" s="151">
        <v>155</v>
      </c>
      <c r="F149" s="153">
        <v>35000</v>
      </c>
      <c r="G149" s="153">
        <v>500</v>
      </c>
      <c r="H149" s="177">
        <v>100.8</v>
      </c>
      <c r="I149" s="177">
        <f t="shared" si="0"/>
        <v>24800</v>
      </c>
      <c r="J149" s="177">
        <v>500</v>
      </c>
      <c r="K149" s="178">
        <v>500</v>
      </c>
      <c r="L149" s="178"/>
      <c r="M149" s="178"/>
      <c r="N149" s="153">
        <f t="shared" si="1"/>
        <v>61400.800000000003</v>
      </c>
      <c r="O149" s="179" t="s">
        <v>51</v>
      </c>
      <c r="P149" s="153"/>
    </row>
    <row r="150" spans="1:16" ht="12.5" hidden="1" x14ac:dyDescent="0.25">
      <c r="A150" s="175" t="s">
        <v>170</v>
      </c>
      <c r="B150" s="176">
        <v>145</v>
      </c>
      <c r="C150" s="149" t="s">
        <v>179</v>
      </c>
      <c r="D150" s="149">
        <v>102</v>
      </c>
      <c r="E150" s="151">
        <v>13</v>
      </c>
      <c r="F150" s="153">
        <v>30000</v>
      </c>
      <c r="G150" s="153"/>
      <c r="H150" s="177">
        <v>100.8</v>
      </c>
      <c r="I150" s="177">
        <f t="shared" si="0"/>
        <v>2080</v>
      </c>
      <c r="J150" s="177">
        <v>500</v>
      </c>
      <c r="K150" s="178">
        <v>500</v>
      </c>
      <c r="L150" s="178"/>
      <c r="M150" s="178"/>
      <c r="N150" s="153">
        <f t="shared" si="1"/>
        <v>33180.800000000003</v>
      </c>
      <c r="O150" s="179" t="s">
        <v>51</v>
      </c>
      <c r="P150" s="153"/>
    </row>
    <row r="151" spans="1:16" ht="12.5" hidden="1" x14ac:dyDescent="0.25">
      <c r="A151" s="175" t="s">
        <v>170</v>
      </c>
      <c r="B151" s="176">
        <v>146</v>
      </c>
      <c r="C151" s="149" t="s">
        <v>425</v>
      </c>
      <c r="D151" s="149">
        <v>108</v>
      </c>
      <c r="E151" s="151">
        <v>14</v>
      </c>
      <c r="F151" s="153">
        <v>30000</v>
      </c>
      <c r="G151" s="153"/>
      <c r="H151" s="177">
        <v>100.8</v>
      </c>
      <c r="I151" s="177">
        <f t="shared" si="0"/>
        <v>2240</v>
      </c>
      <c r="J151" s="177">
        <v>500</v>
      </c>
      <c r="K151" s="178">
        <v>500</v>
      </c>
      <c r="L151" s="178"/>
      <c r="M151" s="178"/>
      <c r="N151" s="153">
        <f t="shared" si="1"/>
        <v>33340.800000000003</v>
      </c>
      <c r="O151" s="179" t="s">
        <v>51</v>
      </c>
      <c r="P151" s="153"/>
    </row>
    <row r="152" spans="1:16" ht="12.5" hidden="1" x14ac:dyDescent="0.25">
      <c r="A152" s="175" t="s">
        <v>170</v>
      </c>
      <c r="B152" s="176">
        <v>147</v>
      </c>
      <c r="C152" s="149" t="s">
        <v>181</v>
      </c>
      <c r="D152" s="180">
        <v>1188</v>
      </c>
      <c r="E152" s="151">
        <v>149</v>
      </c>
      <c r="F152" s="153">
        <v>30000</v>
      </c>
      <c r="G152" s="153">
        <v>575</v>
      </c>
      <c r="H152" s="177">
        <v>100.8</v>
      </c>
      <c r="I152" s="177">
        <f t="shared" si="0"/>
        <v>23840</v>
      </c>
      <c r="J152" s="177">
        <v>500</v>
      </c>
      <c r="K152" s="178">
        <v>500</v>
      </c>
      <c r="L152" s="178"/>
      <c r="M152" s="178"/>
      <c r="N152" s="153">
        <f t="shared" si="1"/>
        <v>55515.8</v>
      </c>
      <c r="O152" s="179" t="s">
        <v>51</v>
      </c>
      <c r="P152" s="153"/>
    </row>
    <row r="153" spans="1:16" ht="12.5" hidden="1" x14ac:dyDescent="0.25">
      <c r="A153" s="175" t="s">
        <v>170</v>
      </c>
      <c r="B153" s="176">
        <v>148</v>
      </c>
      <c r="C153" s="149" t="s">
        <v>183</v>
      </c>
      <c r="D153" s="149">
        <v>487</v>
      </c>
      <c r="E153" s="151">
        <v>61</v>
      </c>
      <c r="F153" s="153">
        <v>10000</v>
      </c>
      <c r="G153" s="153">
        <v>500</v>
      </c>
      <c r="H153" s="177">
        <v>100.8</v>
      </c>
      <c r="I153" s="177">
        <f t="shared" si="0"/>
        <v>9760</v>
      </c>
      <c r="J153" s="177">
        <v>500</v>
      </c>
      <c r="K153" s="178">
        <v>500</v>
      </c>
      <c r="L153" s="178"/>
      <c r="M153" s="178"/>
      <c r="N153" s="153">
        <f t="shared" si="1"/>
        <v>21360.799999999999</v>
      </c>
      <c r="O153" s="179" t="s">
        <v>51</v>
      </c>
      <c r="P153" s="153"/>
    </row>
    <row r="154" spans="1:16" ht="12.5" hidden="1" x14ac:dyDescent="0.25">
      <c r="A154" s="175" t="s">
        <v>170</v>
      </c>
      <c r="B154" s="176">
        <v>149</v>
      </c>
      <c r="C154" s="149" t="s">
        <v>184</v>
      </c>
      <c r="D154" s="149">
        <v>501</v>
      </c>
      <c r="E154" s="151">
        <v>63</v>
      </c>
      <c r="F154" s="153">
        <v>10000</v>
      </c>
      <c r="G154" s="153">
        <v>500</v>
      </c>
      <c r="H154" s="177">
        <v>100.8</v>
      </c>
      <c r="I154" s="177">
        <f t="shared" si="0"/>
        <v>10080</v>
      </c>
      <c r="J154" s="177">
        <v>500</v>
      </c>
      <c r="K154" s="178">
        <v>500</v>
      </c>
      <c r="L154" s="178"/>
      <c r="M154" s="178"/>
      <c r="N154" s="153">
        <f t="shared" si="1"/>
        <v>21680.799999999999</v>
      </c>
      <c r="O154" s="179" t="s">
        <v>51</v>
      </c>
      <c r="P154" s="153"/>
    </row>
    <row r="155" spans="1:16" ht="12.5" hidden="1" x14ac:dyDescent="0.25">
      <c r="A155" s="175" t="s">
        <v>170</v>
      </c>
      <c r="B155" s="176">
        <v>150</v>
      </c>
      <c r="C155" s="149" t="s">
        <v>426</v>
      </c>
      <c r="D155" s="149">
        <v>480</v>
      </c>
      <c r="E155" s="151">
        <v>60</v>
      </c>
      <c r="F155" s="153">
        <v>12000</v>
      </c>
      <c r="G155" s="153">
        <v>500</v>
      </c>
      <c r="H155" s="177">
        <v>100.8</v>
      </c>
      <c r="I155" s="177">
        <f t="shared" si="0"/>
        <v>9600</v>
      </c>
      <c r="J155" s="177">
        <v>500</v>
      </c>
      <c r="K155" s="178">
        <v>500</v>
      </c>
      <c r="L155" s="178"/>
      <c r="M155" s="178"/>
      <c r="N155" s="153">
        <f t="shared" si="1"/>
        <v>23200.799999999999</v>
      </c>
      <c r="O155" s="179" t="s">
        <v>51</v>
      </c>
      <c r="P155" s="153"/>
    </row>
    <row r="156" spans="1:16" ht="12.5" hidden="1" x14ac:dyDescent="0.25">
      <c r="A156" s="175" t="s">
        <v>170</v>
      </c>
      <c r="B156" s="176">
        <v>151</v>
      </c>
      <c r="C156" s="149" t="s">
        <v>427</v>
      </c>
      <c r="D156" s="149">
        <v>320</v>
      </c>
      <c r="E156" s="151">
        <v>40</v>
      </c>
      <c r="F156" s="153">
        <v>12000</v>
      </c>
      <c r="G156" s="153">
        <v>500</v>
      </c>
      <c r="H156" s="177">
        <v>100.8</v>
      </c>
      <c r="I156" s="177">
        <f t="shared" si="0"/>
        <v>6400</v>
      </c>
      <c r="J156" s="177">
        <v>500</v>
      </c>
      <c r="K156" s="178">
        <v>500</v>
      </c>
      <c r="L156" s="178"/>
      <c r="M156" s="178"/>
      <c r="N156" s="153">
        <f t="shared" si="1"/>
        <v>20000.8</v>
      </c>
      <c r="O156" s="179" t="s">
        <v>51</v>
      </c>
      <c r="P156" s="153"/>
    </row>
    <row r="157" spans="1:16" ht="12.5" hidden="1" x14ac:dyDescent="0.25">
      <c r="A157" s="175" t="s">
        <v>185</v>
      </c>
      <c r="B157" s="176">
        <v>152</v>
      </c>
      <c r="C157" s="149" t="s">
        <v>27</v>
      </c>
      <c r="D157" s="149">
        <v>196</v>
      </c>
      <c r="E157" s="151">
        <v>25</v>
      </c>
      <c r="F157" s="153">
        <v>5000</v>
      </c>
      <c r="G157" s="153">
        <v>1415</v>
      </c>
      <c r="H157" s="177">
        <v>100.8</v>
      </c>
      <c r="I157" s="177">
        <f t="shared" si="0"/>
        <v>4000</v>
      </c>
      <c r="J157" s="177">
        <v>500</v>
      </c>
      <c r="K157" s="178">
        <v>500</v>
      </c>
      <c r="L157" s="178"/>
      <c r="M157" s="178"/>
      <c r="N157" s="153">
        <f t="shared" si="1"/>
        <v>11515.8</v>
      </c>
      <c r="O157" s="179" t="s">
        <v>51</v>
      </c>
      <c r="P157" s="153"/>
    </row>
    <row r="158" spans="1:16" ht="12.5" hidden="1" x14ac:dyDescent="0.25">
      <c r="A158" s="175" t="s">
        <v>185</v>
      </c>
      <c r="B158" s="176">
        <v>153</v>
      </c>
      <c r="C158" s="149" t="s">
        <v>28</v>
      </c>
      <c r="D158" s="149">
        <v>160</v>
      </c>
      <c r="E158" s="151">
        <v>20</v>
      </c>
      <c r="F158" s="153">
        <v>6000</v>
      </c>
      <c r="G158" s="153">
        <v>1570</v>
      </c>
      <c r="H158" s="177">
        <v>100.8</v>
      </c>
      <c r="I158" s="177">
        <f t="shared" si="0"/>
        <v>3200</v>
      </c>
      <c r="J158" s="177">
        <v>500</v>
      </c>
      <c r="K158" s="178">
        <v>500</v>
      </c>
      <c r="L158" s="178"/>
      <c r="M158" s="178"/>
      <c r="N158" s="153">
        <f t="shared" si="1"/>
        <v>11870.8</v>
      </c>
      <c r="O158" s="179" t="s">
        <v>51</v>
      </c>
      <c r="P158" s="153"/>
    </row>
    <row r="159" spans="1:16" ht="12.5" hidden="1" x14ac:dyDescent="0.25">
      <c r="A159" s="175" t="s">
        <v>185</v>
      </c>
      <c r="B159" s="176">
        <v>154</v>
      </c>
      <c r="C159" s="149" t="s">
        <v>428</v>
      </c>
      <c r="D159" s="149">
        <v>516</v>
      </c>
      <c r="E159" s="151">
        <v>65</v>
      </c>
      <c r="F159" s="153">
        <v>9000</v>
      </c>
      <c r="G159" s="153">
        <v>500</v>
      </c>
      <c r="H159" s="177">
        <v>100.8</v>
      </c>
      <c r="I159" s="177">
        <f t="shared" si="0"/>
        <v>10400</v>
      </c>
      <c r="J159" s="177">
        <v>500</v>
      </c>
      <c r="K159" s="178">
        <v>500</v>
      </c>
      <c r="L159" s="178"/>
      <c r="M159" s="178"/>
      <c r="N159" s="153">
        <f t="shared" si="1"/>
        <v>21000.799999999999</v>
      </c>
      <c r="O159" s="179" t="s">
        <v>51</v>
      </c>
      <c r="P159" s="153"/>
    </row>
    <row r="160" spans="1:16" ht="12.5" hidden="1" x14ac:dyDescent="0.25">
      <c r="A160" s="175" t="s">
        <v>185</v>
      </c>
      <c r="B160" s="176">
        <v>155</v>
      </c>
      <c r="C160" s="149" t="s">
        <v>187</v>
      </c>
      <c r="D160" s="149">
        <v>260</v>
      </c>
      <c r="E160" s="151">
        <v>33</v>
      </c>
      <c r="F160" s="153">
        <v>7000</v>
      </c>
      <c r="G160" s="153">
        <v>640</v>
      </c>
      <c r="H160" s="177">
        <v>100.8</v>
      </c>
      <c r="I160" s="177">
        <f t="shared" si="0"/>
        <v>5280</v>
      </c>
      <c r="J160" s="177">
        <v>500</v>
      </c>
      <c r="K160" s="178">
        <v>500</v>
      </c>
      <c r="L160" s="178"/>
      <c r="M160" s="178"/>
      <c r="N160" s="153">
        <f t="shared" si="1"/>
        <v>14020.8</v>
      </c>
      <c r="O160" s="179" t="s">
        <v>51</v>
      </c>
      <c r="P160" s="153"/>
    </row>
    <row r="161" spans="1:16" ht="12.5" x14ac:dyDescent="0.25">
      <c r="A161" s="175" t="s">
        <v>185</v>
      </c>
      <c r="B161" s="176">
        <v>156</v>
      </c>
      <c r="C161" s="149" t="s">
        <v>429</v>
      </c>
      <c r="D161" s="149">
        <v>280</v>
      </c>
      <c r="E161" s="151">
        <v>35</v>
      </c>
      <c r="F161" s="153">
        <v>7000</v>
      </c>
      <c r="G161" s="153">
        <v>715</v>
      </c>
      <c r="H161" s="177">
        <v>100.8</v>
      </c>
      <c r="I161" s="177">
        <f t="shared" si="0"/>
        <v>5600</v>
      </c>
      <c r="J161" s="177">
        <v>500</v>
      </c>
      <c r="K161" s="178">
        <v>500</v>
      </c>
      <c r="L161" s="178"/>
      <c r="M161" s="178"/>
      <c r="N161" s="153">
        <f t="shared" si="1"/>
        <v>14415.8</v>
      </c>
      <c r="O161" s="179" t="s">
        <v>51</v>
      </c>
      <c r="P161" s="153"/>
    </row>
    <row r="162" spans="1:16" ht="12.5" hidden="1" x14ac:dyDescent="0.25">
      <c r="A162" s="175" t="s">
        <v>185</v>
      </c>
      <c r="B162" s="176">
        <v>157</v>
      </c>
      <c r="C162" s="149" t="s">
        <v>430</v>
      </c>
      <c r="D162" s="149">
        <v>176</v>
      </c>
      <c r="E162" s="151">
        <v>22</v>
      </c>
      <c r="F162" s="153">
        <v>6000</v>
      </c>
      <c r="G162" s="153">
        <v>400</v>
      </c>
      <c r="H162" s="177">
        <v>100.8</v>
      </c>
      <c r="I162" s="177">
        <f t="shared" si="0"/>
        <v>3520</v>
      </c>
      <c r="J162" s="177">
        <v>500</v>
      </c>
      <c r="K162" s="178">
        <v>500</v>
      </c>
      <c r="L162" s="178"/>
      <c r="M162" s="178"/>
      <c r="N162" s="153">
        <f t="shared" si="1"/>
        <v>11020.8</v>
      </c>
      <c r="O162" s="179" t="s">
        <v>51</v>
      </c>
      <c r="P162" s="153"/>
    </row>
    <row r="163" spans="1:16" ht="12.5" hidden="1" x14ac:dyDescent="0.25">
      <c r="A163" s="175" t="s">
        <v>185</v>
      </c>
      <c r="B163" s="176">
        <v>158</v>
      </c>
      <c r="C163" s="149" t="s">
        <v>431</v>
      </c>
      <c r="D163" s="149">
        <v>176</v>
      </c>
      <c r="E163" s="151">
        <v>22</v>
      </c>
      <c r="F163" s="153">
        <v>6000</v>
      </c>
      <c r="G163" s="153">
        <v>400</v>
      </c>
      <c r="H163" s="177">
        <v>100.8</v>
      </c>
      <c r="I163" s="177">
        <f t="shared" si="0"/>
        <v>3520</v>
      </c>
      <c r="J163" s="177">
        <v>500</v>
      </c>
      <c r="K163" s="178">
        <v>500</v>
      </c>
      <c r="L163" s="178"/>
      <c r="M163" s="178"/>
      <c r="N163" s="153">
        <f t="shared" si="1"/>
        <v>11020.8</v>
      </c>
      <c r="O163" s="179" t="s">
        <v>51</v>
      </c>
      <c r="P163" s="153"/>
    </row>
    <row r="164" spans="1:16" ht="12.5" hidden="1" x14ac:dyDescent="0.25">
      <c r="A164" s="175" t="s">
        <v>185</v>
      </c>
      <c r="B164" s="176">
        <v>159</v>
      </c>
      <c r="C164" s="149" t="s">
        <v>432</v>
      </c>
      <c r="D164" s="149">
        <v>72</v>
      </c>
      <c r="E164" s="151">
        <v>9</v>
      </c>
      <c r="F164" s="153">
        <v>5800</v>
      </c>
      <c r="G164" s="153"/>
      <c r="H164" s="177">
        <v>100.8</v>
      </c>
      <c r="I164" s="177">
        <f t="shared" si="0"/>
        <v>1440</v>
      </c>
      <c r="J164" s="177">
        <v>500</v>
      </c>
      <c r="K164" s="178">
        <v>500</v>
      </c>
      <c r="L164" s="178"/>
      <c r="M164" s="178"/>
      <c r="N164" s="153">
        <f t="shared" si="1"/>
        <v>8340.7999999999993</v>
      </c>
      <c r="O164" s="179" t="s">
        <v>51</v>
      </c>
      <c r="P164" s="153"/>
    </row>
    <row r="165" spans="1:16" ht="12.5" hidden="1" x14ac:dyDescent="0.25">
      <c r="A165" s="175" t="s">
        <v>185</v>
      </c>
      <c r="B165" s="176">
        <v>160</v>
      </c>
      <c r="C165" s="149" t="s">
        <v>433</v>
      </c>
      <c r="D165" s="149">
        <v>80</v>
      </c>
      <c r="E165" s="151">
        <v>10</v>
      </c>
      <c r="F165" s="153">
        <v>5800</v>
      </c>
      <c r="G165" s="153"/>
      <c r="H165" s="177">
        <v>100.8</v>
      </c>
      <c r="I165" s="177">
        <f t="shared" si="0"/>
        <v>1600</v>
      </c>
      <c r="J165" s="177">
        <v>500</v>
      </c>
      <c r="K165" s="178">
        <v>500</v>
      </c>
      <c r="L165" s="178"/>
      <c r="M165" s="178"/>
      <c r="N165" s="153">
        <f t="shared" si="1"/>
        <v>8500.7999999999993</v>
      </c>
      <c r="O165" s="179" t="s">
        <v>51</v>
      </c>
      <c r="P165" s="153"/>
    </row>
    <row r="166" spans="1:16" ht="12.5" hidden="1" x14ac:dyDescent="0.25">
      <c r="A166" s="175" t="s">
        <v>185</v>
      </c>
      <c r="B166" s="176">
        <v>161</v>
      </c>
      <c r="C166" s="149" t="s">
        <v>434</v>
      </c>
      <c r="D166" s="149">
        <v>238</v>
      </c>
      <c r="E166" s="151">
        <v>30</v>
      </c>
      <c r="F166" s="153">
        <v>10000</v>
      </c>
      <c r="G166" s="153">
        <v>400</v>
      </c>
      <c r="H166" s="177">
        <v>100.8</v>
      </c>
      <c r="I166" s="177">
        <f t="shared" si="0"/>
        <v>4800</v>
      </c>
      <c r="J166" s="177">
        <v>500</v>
      </c>
      <c r="K166" s="178">
        <v>500</v>
      </c>
      <c r="L166" s="178"/>
      <c r="M166" s="178"/>
      <c r="N166" s="153">
        <f t="shared" si="1"/>
        <v>16300.8</v>
      </c>
      <c r="O166" s="179" t="s">
        <v>51</v>
      </c>
      <c r="P166" s="153"/>
    </row>
    <row r="167" spans="1:16" ht="12.5" hidden="1" x14ac:dyDescent="0.25">
      <c r="A167" s="175" t="s">
        <v>185</v>
      </c>
      <c r="B167" s="176">
        <v>162</v>
      </c>
      <c r="C167" s="149" t="s">
        <v>435</v>
      </c>
      <c r="D167" s="149">
        <v>176</v>
      </c>
      <c r="E167" s="151">
        <v>22</v>
      </c>
      <c r="F167" s="153">
        <v>8000</v>
      </c>
      <c r="G167" s="153">
        <v>500</v>
      </c>
      <c r="H167" s="177">
        <v>100.8</v>
      </c>
      <c r="I167" s="177">
        <f t="shared" si="0"/>
        <v>3520</v>
      </c>
      <c r="J167" s="177">
        <v>500</v>
      </c>
      <c r="K167" s="178">
        <v>500</v>
      </c>
      <c r="L167" s="178"/>
      <c r="M167" s="178"/>
      <c r="N167" s="153">
        <f t="shared" si="1"/>
        <v>13120.8</v>
      </c>
      <c r="O167" s="179" t="s">
        <v>51</v>
      </c>
      <c r="P167" s="153"/>
    </row>
    <row r="168" spans="1:16" ht="12.5" hidden="1" x14ac:dyDescent="0.25">
      <c r="A168" s="175" t="s">
        <v>185</v>
      </c>
      <c r="B168" s="176">
        <v>163</v>
      </c>
      <c r="C168" s="149" t="s">
        <v>436</v>
      </c>
      <c r="D168" s="149">
        <v>170</v>
      </c>
      <c r="E168" s="151">
        <v>22</v>
      </c>
      <c r="F168" s="153">
        <v>8000</v>
      </c>
      <c r="G168" s="153">
        <v>500</v>
      </c>
      <c r="H168" s="177">
        <v>100.8</v>
      </c>
      <c r="I168" s="177">
        <f t="shared" si="0"/>
        <v>3520</v>
      </c>
      <c r="J168" s="177">
        <v>500</v>
      </c>
      <c r="K168" s="178">
        <v>500</v>
      </c>
      <c r="L168" s="178"/>
      <c r="M168" s="178"/>
      <c r="N168" s="153">
        <f t="shared" si="1"/>
        <v>13120.8</v>
      </c>
      <c r="O168" s="179" t="s">
        <v>51</v>
      </c>
      <c r="P168" s="153"/>
    </row>
    <row r="169" spans="1:16" ht="12.5" hidden="1" x14ac:dyDescent="0.25">
      <c r="A169" s="175" t="s">
        <v>185</v>
      </c>
      <c r="B169" s="176">
        <v>164</v>
      </c>
      <c r="C169" s="149" t="s">
        <v>189</v>
      </c>
      <c r="D169" s="149">
        <v>158</v>
      </c>
      <c r="E169" s="151">
        <v>20</v>
      </c>
      <c r="F169" s="153">
        <v>8000</v>
      </c>
      <c r="G169" s="153">
        <v>830</v>
      </c>
      <c r="H169" s="177">
        <v>100.8</v>
      </c>
      <c r="I169" s="177">
        <f t="shared" si="0"/>
        <v>3200</v>
      </c>
      <c r="J169" s="177">
        <v>500</v>
      </c>
      <c r="K169" s="178">
        <v>500</v>
      </c>
      <c r="L169" s="178"/>
      <c r="M169" s="178"/>
      <c r="N169" s="153">
        <f t="shared" si="1"/>
        <v>13130.8</v>
      </c>
      <c r="O169" s="179" t="s">
        <v>51</v>
      </c>
      <c r="P169" s="153"/>
    </row>
    <row r="170" spans="1:16" ht="12.5" hidden="1" x14ac:dyDescent="0.25">
      <c r="A170" s="175" t="s">
        <v>185</v>
      </c>
      <c r="B170" s="176">
        <v>165</v>
      </c>
      <c r="C170" s="149" t="s">
        <v>191</v>
      </c>
      <c r="D170" s="149">
        <v>196</v>
      </c>
      <c r="E170" s="151">
        <v>25</v>
      </c>
      <c r="F170" s="153">
        <v>8000</v>
      </c>
      <c r="G170" s="153">
        <v>905</v>
      </c>
      <c r="H170" s="177">
        <v>100.8</v>
      </c>
      <c r="I170" s="177">
        <f t="shared" si="0"/>
        <v>4000</v>
      </c>
      <c r="J170" s="177">
        <v>500</v>
      </c>
      <c r="K170" s="178">
        <v>500</v>
      </c>
      <c r="L170" s="178"/>
      <c r="M170" s="178"/>
      <c r="N170" s="153">
        <f t="shared" si="1"/>
        <v>14005.8</v>
      </c>
      <c r="O170" s="179" t="s">
        <v>51</v>
      </c>
      <c r="P170" s="153"/>
    </row>
    <row r="171" spans="1:16" ht="12.5" hidden="1" x14ac:dyDescent="0.25">
      <c r="A171" s="175" t="s">
        <v>185</v>
      </c>
      <c r="B171" s="176">
        <v>166</v>
      </c>
      <c r="C171" s="149" t="s">
        <v>193</v>
      </c>
      <c r="D171" s="149">
        <v>200</v>
      </c>
      <c r="E171" s="151">
        <v>25</v>
      </c>
      <c r="F171" s="153">
        <v>10000</v>
      </c>
      <c r="G171" s="153">
        <v>1060</v>
      </c>
      <c r="H171" s="177">
        <v>100.8</v>
      </c>
      <c r="I171" s="177">
        <f t="shared" si="0"/>
        <v>4000</v>
      </c>
      <c r="J171" s="177">
        <v>500</v>
      </c>
      <c r="K171" s="178">
        <v>500</v>
      </c>
      <c r="L171" s="178"/>
      <c r="M171" s="178"/>
      <c r="N171" s="153">
        <f t="shared" si="1"/>
        <v>16160.8</v>
      </c>
      <c r="O171" s="179" t="s">
        <v>51</v>
      </c>
      <c r="P171" s="153"/>
    </row>
    <row r="172" spans="1:16" ht="12.5" hidden="1" x14ac:dyDescent="0.25">
      <c r="A172" s="175" t="s">
        <v>194</v>
      </c>
      <c r="B172" s="176">
        <v>167</v>
      </c>
      <c r="C172" s="149" t="s">
        <v>196</v>
      </c>
      <c r="D172" s="149">
        <v>212</v>
      </c>
      <c r="E172" s="151">
        <v>27</v>
      </c>
      <c r="F172" s="153">
        <v>5000</v>
      </c>
      <c r="G172" s="153">
        <v>500</v>
      </c>
      <c r="H172" s="177">
        <v>100.8</v>
      </c>
      <c r="I172" s="177">
        <f t="shared" si="0"/>
        <v>4320</v>
      </c>
      <c r="J172" s="177">
        <v>500</v>
      </c>
      <c r="K172" s="178">
        <v>500</v>
      </c>
      <c r="L172" s="178"/>
      <c r="M172" s="178"/>
      <c r="N172" s="153">
        <f t="shared" si="1"/>
        <v>10920.8</v>
      </c>
      <c r="O172" s="179" t="s">
        <v>51</v>
      </c>
      <c r="P172" s="153"/>
    </row>
    <row r="173" spans="1:16" ht="12.5" hidden="1" x14ac:dyDescent="0.25">
      <c r="A173" s="175" t="s">
        <v>437</v>
      </c>
      <c r="B173" s="176">
        <v>168</v>
      </c>
      <c r="C173" s="149" t="s">
        <v>438</v>
      </c>
      <c r="D173" s="149">
        <v>275</v>
      </c>
      <c r="E173" s="151">
        <v>35</v>
      </c>
      <c r="F173" s="153">
        <v>3500</v>
      </c>
      <c r="G173" s="153">
        <v>915</v>
      </c>
      <c r="H173" s="177">
        <v>100.8</v>
      </c>
      <c r="I173" s="177">
        <f t="shared" si="0"/>
        <v>5600</v>
      </c>
      <c r="J173" s="177">
        <v>500</v>
      </c>
      <c r="K173" s="178">
        <v>500</v>
      </c>
      <c r="L173" s="178"/>
      <c r="M173" s="178"/>
      <c r="N173" s="153">
        <f t="shared" si="1"/>
        <v>11115.8</v>
      </c>
      <c r="O173" s="179" t="s">
        <v>51</v>
      </c>
      <c r="P173" s="153"/>
    </row>
    <row r="174" spans="1:16" ht="12.5" hidden="1" x14ac:dyDescent="0.25">
      <c r="A174" s="175" t="s">
        <v>437</v>
      </c>
      <c r="B174" s="176">
        <v>169</v>
      </c>
      <c r="C174" s="149" t="s">
        <v>40</v>
      </c>
      <c r="D174" s="149">
        <v>275</v>
      </c>
      <c r="E174" s="151">
        <v>35</v>
      </c>
      <c r="F174" s="153">
        <v>3500</v>
      </c>
      <c r="G174" s="153">
        <v>890</v>
      </c>
      <c r="H174" s="177">
        <v>100.8</v>
      </c>
      <c r="I174" s="177">
        <f t="shared" si="0"/>
        <v>5600</v>
      </c>
      <c r="J174" s="177">
        <v>500</v>
      </c>
      <c r="K174" s="178">
        <v>500</v>
      </c>
      <c r="L174" s="178"/>
      <c r="M174" s="178"/>
      <c r="N174" s="153">
        <f t="shared" si="1"/>
        <v>11090.8</v>
      </c>
      <c r="O174" s="179" t="s">
        <v>51</v>
      </c>
      <c r="P174" s="153"/>
    </row>
    <row r="175" spans="1:16" ht="12.5" hidden="1" x14ac:dyDescent="0.25">
      <c r="A175" s="175" t="s">
        <v>437</v>
      </c>
      <c r="B175" s="176">
        <v>170</v>
      </c>
      <c r="C175" s="149" t="s">
        <v>439</v>
      </c>
      <c r="D175" s="149">
        <v>120</v>
      </c>
      <c r="E175" s="151">
        <v>15</v>
      </c>
      <c r="F175" s="153">
        <v>6000</v>
      </c>
      <c r="G175" s="153"/>
      <c r="H175" s="177">
        <v>100.8</v>
      </c>
      <c r="I175" s="177">
        <f t="shared" si="0"/>
        <v>2400</v>
      </c>
      <c r="J175" s="177">
        <v>500</v>
      </c>
      <c r="K175" s="178">
        <v>500</v>
      </c>
      <c r="L175" s="178"/>
      <c r="M175" s="178"/>
      <c r="N175" s="153">
        <f t="shared" si="1"/>
        <v>9500.7999999999993</v>
      </c>
      <c r="O175" s="179" t="s">
        <v>51</v>
      </c>
      <c r="P175" s="153"/>
    </row>
    <row r="176" spans="1:16" ht="12.5" hidden="1" x14ac:dyDescent="0.25">
      <c r="A176" s="175" t="s">
        <v>197</v>
      </c>
      <c r="B176" s="176">
        <v>171</v>
      </c>
      <c r="C176" s="149" t="s">
        <v>24</v>
      </c>
      <c r="D176" s="149">
        <v>560</v>
      </c>
      <c r="E176" s="151">
        <v>70</v>
      </c>
      <c r="F176" s="153">
        <v>5000</v>
      </c>
      <c r="G176" s="153">
        <v>400</v>
      </c>
      <c r="H176" s="177">
        <v>100.8</v>
      </c>
      <c r="I176" s="177">
        <f t="shared" si="0"/>
        <v>11200</v>
      </c>
      <c r="J176" s="177">
        <v>500</v>
      </c>
      <c r="K176" s="178">
        <v>500</v>
      </c>
      <c r="L176" s="178"/>
      <c r="M176" s="178"/>
      <c r="N176" s="153">
        <f t="shared" si="1"/>
        <v>17700.8</v>
      </c>
      <c r="O176" s="179" t="s">
        <v>51</v>
      </c>
      <c r="P176" s="153"/>
    </row>
    <row r="177" spans="1:16" ht="12.5" hidden="1" x14ac:dyDescent="0.25">
      <c r="A177" s="175" t="s">
        <v>197</v>
      </c>
      <c r="B177" s="176">
        <v>172</v>
      </c>
      <c r="C177" s="149" t="s">
        <v>200</v>
      </c>
      <c r="D177" s="149">
        <v>463</v>
      </c>
      <c r="E177" s="151">
        <v>58</v>
      </c>
      <c r="F177" s="153">
        <v>5000</v>
      </c>
      <c r="G177" s="153">
        <v>580</v>
      </c>
      <c r="H177" s="177">
        <v>100.8</v>
      </c>
      <c r="I177" s="177">
        <f t="shared" si="0"/>
        <v>9280</v>
      </c>
      <c r="J177" s="177">
        <v>500</v>
      </c>
      <c r="K177" s="178">
        <v>500</v>
      </c>
      <c r="L177" s="178"/>
      <c r="M177" s="178"/>
      <c r="N177" s="153">
        <f t="shared" si="1"/>
        <v>15960.8</v>
      </c>
      <c r="O177" s="179" t="s">
        <v>51</v>
      </c>
      <c r="P177" s="153"/>
    </row>
    <row r="178" spans="1:16" ht="12.5" hidden="1" x14ac:dyDescent="0.25">
      <c r="A178" s="175" t="s">
        <v>197</v>
      </c>
      <c r="B178" s="176">
        <v>173</v>
      </c>
      <c r="C178" s="149" t="s">
        <v>440</v>
      </c>
      <c r="D178" s="149">
        <v>960</v>
      </c>
      <c r="E178" s="151">
        <v>120</v>
      </c>
      <c r="F178" s="153">
        <v>10000</v>
      </c>
      <c r="G178" s="153">
        <v>350</v>
      </c>
      <c r="H178" s="177">
        <v>100.8</v>
      </c>
      <c r="I178" s="177">
        <f t="shared" si="0"/>
        <v>19200</v>
      </c>
      <c r="J178" s="177">
        <v>500</v>
      </c>
      <c r="K178" s="178">
        <v>500</v>
      </c>
      <c r="L178" s="178"/>
      <c r="M178" s="178"/>
      <c r="N178" s="153">
        <f t="shared" si="1"/>
        <v>30650.799999999999</v>
      </c>
      <c r="O178" s="179" t="s">
        <v>51</v>
      </c>
      <c r="P178" s="153"/>
    </row>
    <row r="179" spans="1:16" ht="12.5" hidden="1" x14ac:dyDescent="0.25">
      <c r="A179" s="175" t="s">
        <v>197</v>
      </c>
      <c r="B179" s="176">
        <v>174</v>
      </c>
      <c r="C179" s="149" t="s">
        <v>441</v>
      </c>
      <c r="D179" s="180">
        <v>3499</v>
      </c>
      <c r="E179" s="151">
        <v>438</v>
      </c>
      <c r="F179" s="153">
        <v>40000</v>
      </c>
      <c r="G179" s="153">
        <v>500</v>
      </c>
      <c r="H179" s="177">
        <v>100.8</v>
      </c>
      <c r="I179" s="177">
        <f t="shared" si="0"/>
        <v>70080</v>
      </c>
      <c r="J179" s="177">
        <v>500</v>
      </c>
      <c r="K179" s="178">
        <v>500</v>
      </c>
      <c r="L179" s="178"/>
      <c r="M179" s="178"/>
      <c r="N179" s="153">
        <f t="shared" si="1"/>
        <v>111680.8</v>
      </c>
      <c r="O179" s="179" t="s">
        <v>51</v>
      </c>
      <c r="P179" s="153"/>
    </row>
    <row r="180" spans="1:16" ht="12.5" hidden="1" x14ac:dyDescent="0.25">
      <c r="A180" s="175" t="s">
        <v>197</v>
      </c>
      <c r="B180" s="176">
        <v>175</v>
      </c>
      <c r="C180" s="149" t="s">
        <v>442</v>
      </c>
      <c r="D180" s="149">
        <v>808</v>
      </c>
      <c r="E180" s="151">
        <v>101</v>
      </c>
      <c r="F180" s="153">
        <v>10000</v>
      </c>
      <c r="G180" s="153">
        <v>500</v>
      </c>
      <c r="H180" s="177">
        <v>100.8</v>
      </c>
      <c r="I180" s="177">
        <f t="shared" si="0"/>
        <v>16160</v>
      </c>
      <c r="J180" s="177">
        <v>500</v>
      </c>
      <c r="K180" s="178">
        <v>500</v>
      </c>
      <c r="L180" s="178"/>
      <c r="M180" s="178"/>
      <c r="N180" s="153">
        <f t="shared" si="1"/>
        <v>27760.799999999999</v>
      </c>
      <c r="O180" s="179" t="s">
        <v>51</v>
      </c>
      <c r="P180" s="153"/>
    </row>
    <row r="181" spans="1:16" ht="12.5" hidden="1" x14ac:dyDescent="0.25">
      <c r="A181" s="175" t="s">
        <v>197</v>
      </c>
      <c r="B181" s="176">
        <v>176</v>
      </c>
      <c r="C181" s="149" t="s">
        <v>443</v>
      </c>
      <c r="D181" s="180">
        <v>1446</v>
      </c>
      <c r="E181" s="151">
        <v>181</v>
      </c>
      <c r="F181" s="153">
        <v>10000</v>
      </c>
      <c r="G181" s="153">
        <v>500</v>
      </c>
      <c r="H181" s="177">
        <v>100.8</v>
      </c>
      <c r="I181" s="177">
        <f t="shared" si="0"/>
        <v>28960</v>
      </c>
      <c r="J181" s="177">
        <v>500</v>
      </c>
      <c r="K181" s="178">
        <v>500</v>
      </c>
      <c r="L181" s="178"/>
      <c r="M181" s="178"/>
      <c r="N181" s="153">
        <f t="shared" si="1"/>
        <v>40560.800000000003</v>
      </c>
      <c r="O181" s="179" t="s">
        <v>51</v>
      </c>
      <c r="P181" s="153"/>
    </row>
    <row r="182" spans="1:16" ht="12.5" hidden="1" x14ac:dyDescent="0.25">
      <c r="A182" s="175" t="s">
        <v>197</v>
      </c>
      <c r="B182" s="176">
        <v>177</v>
      </c>
      <c r="C182" s="149" t="s">
        <v>444</v>
      </c>
      <c r="D182" s="149">
        <v>976</v>
      </c>
      <c r="E182" s="151">
        <v>122</v>
      </c>
      <c r="F182" s="153">
        <v>10000</v>
      </c>
      <c r="G182" s="153">
        <v>500</v>
      </c>
      <c r="H182" s="177">
        <v>100.8</v>
      </c>
      <c r="I182" s="177">
        <f t="shared" si="0"/>
        <v>19520</v>
      </c>
      <c r="J182" s="177">
        <v>500</v>
      </c>
      <c r="K182" s="178">
        <v>500</v>
      </c>
      <c r="L182" s="178"/>
      <c r="M182" s="178"/>
      <c r="N182" s="153">
        <f t="shared" si="1"/>
        <v>31120.799999999999</v>
      </c>
      <c r="O182" s="179" t="s">
        <v>51</v>
      </c>
      <c r="P182" s="153"/>
    </row>
    <row r="183" spans="1:16" ht="12.5" hidden="1" x14ac:dyDescent="0.25">
      <c r="A183" s="175" t="s">
        <v>197</v>
      </c>
      <c r="B183" s="176">
        <v>178</v>
      </c>
      <c r="C183" s="149" t="s">
        <v>445</v>
      </c>
      <c r="D183" s="180">
        <v>4555</v>
      </c>
      <c r="E183" s="151">
        <v>570</v>
      </c>
      <c r="F183" s="153">
        <v>50000</v>
      </c>
      <c r="G183" s="153">
        <v>500</v>
      </c>
      <c r="H183" s="177">
        <v>100.8</v>
      </c>
      <c r="I183" s="177">
        <f t="shared" si="0"/>
        <v>91200</v>
      </c>
      <c r="J183" s="177">
        <v>500</v>
      </c>
      <c r="K183" s="178">
        <v>500</v>
      </c>
      <c r="L183" s="178"/>
      <c r="M183" s="178"/>
      <c r="N183" s="153">
        <f t="shared" si="1"/>
        <v>142800.79999999999</v>
      </c>
      <c r="O183" s="179" t="s">
        <v>51</v>
      </c>
      <c r="P183" s="153"/>
    </row>
    <row r="184" spans="1:16" ht="12.5" hidden="1" x14ac:dyDescent="0.25">
      <c r="A184" s="175" t="s">
        <v>197</v>
      </c>
      <c r="B184" s="176">
        <v>179</v>
      </c>
      <c r="C184" s="149" t="s">
        <v>446</v>
      </c>
      <c r="D184" s="149">
        <v>280</v>
      </c>
      <c r="E184" s="151">
        <v>35</v>
      </c>
      <c r="F184" s="153">
        <v>17000</v>
      </c>
      <c r="G184" s="153">
        <v>400</v>
      </c>
      <c r="H184" s="177">
        <v>100.8</v>
      </c>
      <c r="I184" s="177">
        <f t="shared" si="0"/>
        <v>5600</v>
      </c>
      <c r="J184" s="177">
        <v>500</v>
      </c>
      <c r="K184" s="178">
        <v>500</v>
      </c>
      <c r="L184" s="178"/>
      <c r="M184" s="178"/>
      <c r="N184" s="153">
        <f t="shared" si="1"/>
        <v>24100.799999999999</v>
      </c>
      <c r="O184" s="179" t="s">
        <v>51</v>
      </c>
      <c r="P184" s="153"/>
    </row>
    <row r="185" spans="1:16" ht="12.5" hidden="1" x14ac:dyDescent="0.25">
      <c r="A185" s="175" t="s">
        <v>197</v>
      </c>
      <c r="B185" s="176">
        <v>180</v>
      </c>
      <c r="C185" s="149" t="s">
        <v>447</v>
      </c>
      <c r="D185" s="149">
        <v>996</v>
      </c>
      <c r="E185" s="151">
        <v>125</v>
      </c>
      <c r="F185" s="153">
        <v>5000</v>
      </c>
      <c r="G185" s="153">
        <v>615</v>
      </c>
      <c r="H185" s="177">
        <v>100.8</v>
      </c>
      <c r="I185" s="177">
        <f t="shared" si="0"/>
        <v>20000</v>
      </c>
      <c r="J185" s="177">
        <v>500</v>
      </c>
      <c r="K185" s="178">
        <v>500</v>
      </c>
      <c r="L185" s="178"/>
      <c r="M185" s="178"/>
      <c r="N185" s="153">
        <f t="shared" si="1"/>
        <v>26715.8</v>
      </c>
      <c r="O185" s="179" t="s">
        <v>51</v>
      </c>
      <c r="P185" s="153"/>
    </row>
    <row r="186" spans="1:16" ht="12.5" hidden="1" x14ac:dyDescent="0.25">
      <c r="A186" s="175" t="s">
        <v>197</v>
      </c>
      <c r="B186" s="176">
        <v>181</v>
      </c>
      <c r="C186" s="149" t="s">
        <v>202</v>
      </c>
      <c r="D186" s="149">
        <v>120</v>
      </c>
      <c r="E186" s="151">
        <v>15</v>
      </c>
      <c r="F186" s="153">
        <v>5000</v>
      </c>
      <c r="G186" s="153">
        <v>500</v>
      </c>
      <c r="H186" s="177">
        <v>100.8</v>
      </c>
      <c r="I186" s="177">
        <f t="shared" si="0"/>
        <v>2400</v>
      </c>
      <c r="J186" s="177">
        <v>500</v>
      </c>
      <c r="K186" s="178">
        <v>500</v>
      </c>
      <c r="L186" s="178"/>
      <c r="M186" s="178"/>
      <c r="N186" s="153">
        <f t="shared" si="1"/>
        <v>9000.7999999999993</v>
      </c>
      <c r="O186" s="179" t="s">
        <v>51</v>
      </c>
      <c r="P186" s="153"/>
    </row>
    <row r="187" spans="1:16" ht="12.5" hidden="1" x14ac:dyDescent="0.25">
      <c r="A187" s="175" t="s">
        <v>197</v>
      </c>
      <c r="B187" s="176">
        <v>182</v>
      </c>
      <c r="C187" s="149" t="s">
        <v>448</v>
      </c>
      <c r="D187" s="149">
        <v>700</v>
      </c>
      <c r="E187" s="151">
        <v>88</v>
      </c>
      <c r="F187" s="153">
        <v>7000</v>
      </c>
      <c r="G187" s="153">
        <v>560</v>
      </c>
      <c r="H187" s="177">
        <v>100.8</v>
      </c>
      <c r="I187" s="177">
        <f t="shared" si="0"/>
        <v>14080</v>
      </c>
      <c r="J187" s="177">
        <v>500</v>
      </c>
      <c r="K187" s="178">
        <v>500</v>
      </c>
      <c r="L187" s="178"/>
      <c r="M187" s="178"/>
      <c r="N187" s="153">
        <f t="shared" si="1"/>
        <v>22740.799999999999</v>
      </c>
      <c r="O187" s="179" t="s">
        <v>51</v>
      </c>
      <c r="P187" s="153"/>
    </row>
    <row r="188" spans="1:16" ht="12.5" hidden="1" x14ac:dyDescent="0.25">
      <c r="A188" s="175" t="s">
        <v>197</v>
      </c>
      <c r="B188" s="176">
        <v>183</v>
      </c>
      <c r="C188" s="149" t="s">
        <v>449</v>
      </c>
      <c r="D188" s="149">
        <v>254</v>
      </c>
      <c r="E188" s="151">
        <v>32</v>
      </c>
      <c r="F188" s="153">
        <v>8000</v>
      </c>
      <c r="G188" s="153">
        <v>500</v>
      </c>
      <c r="H188" s="177">
        <v>100.8</v>
      </c>
      <c r="I188" s="177">
        <f t="shared" si="0"/>
        <v>5120</v>
      </c>
      <c r="J188" s="177">
        <v>500</v>
      </c>
      <c r="K188" s="178">
        <v>500</v>
      </c>
      <c r="L188" s="178"/>
      <c r="M188" s="178"/>
      <c r="N188" s="153">
        <f t="shared" si="1"/>
        <v>14720.8</v>
      </c>
      <c r="O188" s="179" t="s">
        <v>51</v>
      </c>
      <c r="P188" s="153"/>
    </row>
    <row r="189" spans="1:16" ht="12.5" hidden="1" x14ac:dyDescent="0.25">
      <c r="A189" s="175" t="s">
        <v>197</v>
      </c>
      <c r="B189" s="176">
        <v>184</v>
      </c>
      <c r="C189" s="149" t="s">
        <v>450</v>
      </c>
      <c r="D189" s="180">
        <v>1048</v>
      </c>
      <c r="E189" s="151">
        <v>131</v>
      </c>
      <c r="F189" s="153">
        <v>10000</v>
      </c>
      <c r="G189" s="153">
        <v>815</v>
      </c>
      <c r="H189" s="177">
        <v>100.8</v>
      </c>
      <c r="I189" s="177">
        <f t="shared" si="0"/>
        <v>20960</v>
      </c>
      <c r="J189" s="177">
        <v>500</v>
      </c>
      <c r="K189" s="178">
        <v>500</v>
      </c>
      <c r="L189" s="178"/>
      <c r="M189" s="178"/>
      <c r="N189" s="153">
        <f t="shared" si="1"/>
        <v>32875.800000000003</v>
      </c>
      <c r="O189" s="179" t="s">
        <v>51</v>
      </c>
      <c r="P189" s="152"/>
    </row>
    <row r="190" spans="1:16" ht="12.5" hidden="1" x14ac:dyDescent="0.25">
      <c r="A190" s="175" t="s">
        <v>197</v>
      </c>
      <c r="B190" s="176">
        <v>185</v>
      </c>
      <c r="C190" s="149" t="s">
        <v>451</v>
      </c>
      <c r="D190" s="149">
        <v>786</v>
      </c>
      <c r="E190" s="151">
        <v>99</v>
      </c>
      <c r="F190" s="153">
        <v>18000</v>
      </c>
      <c r="G190" s="153">
        <v>500</v>
      </c>
      <c r="H190" s="177">
        <v>100.8</v>
      </c>
      <c r="I190" s="177">
        <f t="shared" si="0"/>
        <v>15840</v>
      </c>
      <c r="J190" s="177">
        <v>500</v>
      </c>
      <c r="K190" s="178">
        <v>500</v>
      </c>
      <c r="L190" s="178"/>
      <c r="M190" s="178"/>
      <c r="N190" s="153">
        <f t="shared" si="1"/>
        <v>35440.800000000003</v>
      </c>
      <c r="O190" s="179" t="s">
        <v>51</v>
      </c>
      <c r="P190" s="153"/>
    </row>
    <row r="191" spans="1:16" ht="12.5" hidden="1" x14ac:dyDescent="0.25">
      <c r="A191" s="175" t="s">
        <v>197</v>
      </c>
      <c r="B191" s="176">
        <v>186</v>
      </c>
      <c r="C191" s="149" t="s">
        <v>204</v>
      </c>
      <c r="D191" s="149">
        <v>218</v>
      </c>
      <c r="E191" s="151">
        <v>28</v>
      </c>
      <c r="F191" s="153">
        <v>5000</v>
      </c>
      <c r="G191" s="153">
        <v>745</v>
      </c>
      <c r="H191" s="177">
        <v>100.8</v>
      </c>
      <c r="I191" s="177">
        <f t="shared" si="0"/>
        <v>4480</v>
      </c>
      <c r="J191" s="177">
        <v>500</v>
      </c>
      <c r="K191" s="178">
        <v>500</v>
      </c>
      <c r="L191" s="178"/>
      <c r="M191" s="178"/>
      <c r="N191" s="153">
        <f t="shared" si="1"/>
        <v>11325.8</v>
      </c>
      <c r="O191" s="179" t="s">
        <v>51</v>
      </c>
      <c r="P191" s="153"/>
    </row>
    <row r="192" spans="1:16" ht="12.5" hidden="1" x14ac:dyDescent="0.25">
      <c r="A192" s="175" t="s">
        <v>197</v>
      </c>
      <c r="B192" s="176">
        <v>187</v>
      </c>
      <c r="C192" s="149" t="s">
        <v>206</v>
      </c>
      <c r="D192" s="180">
        <v>1098</v>
      </c>
      <c r="E192" s="151">
        <v>138</v>
      </c>
      <c r="F192" s="153">
        <v>5000</v>
      </c>
      <c r="G192" s="153">
        <v>600</v>
      </c>
      <c r="H192" s="177">
        <v>100.8</v>
      </c>
      <c r="I192" s="177">
        <f t="shared" si="0"/>
        <v>22080</v>
      </c>
      <c r="J192" s="177">
        <v>500</v>
      </c>
      <c r="K192" s="178">
        <v>500</v>
      </c>
      <c r="L192" s="178"/>
      <c r="M192" s="178"/>
      <c r="N192" s="153">
        <f t="shared" si="1"/>
        <v>28780.799999999999</v>
      </c>
      <c r="O192" s="179" t="s">
        <v>51</v>
      </c>
      <c r="P192" s="153"/>
    </row>
    <row r="193" spans="1:16" ht="12.5" hidden="1" x14ac:dyDescent="0.25">
      <c r="A193" s="175" t="s">
        <v>197</v>
      </c>
      <c r="B193" s="176">
        <v>188</v>
      </c>
      <c r="C193" s="149" t="s">
        <v>452</v>
      </c>
      <c r="D193" s="149">
        <v>398</v>
      </c>
      <c r="E193" s="151">
        <v>50</v>
      </c>
      <c r="F193" s="153">
        <v>6000</v>
      </c>
      <c r="G193" s="153">
        <v>600</v>
      </c>
      <c r="H193" s="177">
        <v>100.8</v>
      </c>
      <c r="I193" s="177">
        <f t="shared" si="0"/>
        <v>8000</v>
      </c>
      <c r="J193" s="177">
        <v>500</v>
      </c>
      <c r="K193" s="178">
        <v>500</v>
      </c>
      <c r="L193" s="178"/>
      <c r="M193" s="178"/>
      <c r="N193" s="153">
        <f t="shared" si="1"/>
        <v>15700.8</v>
      </c>
      <c r="O193" s="179" t="s">
        <v>51</v>
      </c>
      <c r="P193" s="153"/>
    </row>
    <row r="194" spans="1:16" ht="12.5" hidden="1" x14ac:dyDescent="0.25">
      <c r="A194" s="175" t="s">
        <v>197</v>
      </c>
      <c r="B194" s="176">
        <v>189</v>
      </c>
      <c r="C194" s="149" t="s">
        <v>453</v>
      </c>
      <c r="D194" s="149">
        <v>216</v>
      </c>
      <c r="E194" s="151">
        <v>27</v>
      </c>
      <c r="F194" s="153">
        <v>5000</v>
      </c>
      <c r="G194" s="153">
        <v>500</v>
      </c>
      <c r="H194" s="177">
        <v>100.8</v>
      </c>
      <c r="I194" s="177">
        <f t="shared" si="0"/>
        <v>4320</v>
      </c>
      <c r="J194" s="177">
        <v>500</v>
      </c>
      <c r="K194" s="178">
        <v>500</v>
      </c>
      <c r="L194" s="178"/>
      <c r="M194" s="178"/>
      <c r="N194" s="153">
        <f t="shared" si="1"/>
        <v>10920.8</v>
      </c>
      <c r="O194" s="179" t="s">
        <v>51</v>
      </c>
      <c r="P194" s="153"/>
    </row>
    <row r="195" spans="1:16" ht="12.5" hidden="1" x14ac:dyDescent="0.25">
      <c r="A195" s="175" t="s">
        <v>197</v>
      </c>
      <c r="B195" s="176">
        <v>190</v>
      </c>
      <c r="C195" s="149" t="s">
        <v>454</v>
      </c>
      <c r="D195" s="149">
        <v>198</v>
      </c>
      <c r="E195" s="151">
        <v>25</v>
      </c>
      <c r="F195" s="153">
        <v>6000</v>
      </c>
      <c r="G195" s="153">
        <v>500</v>
      </c>
      <c r="H195" s="177">
        <v>100.8</v>
      </c>
      <c r="I195" s="177">
        <f t="shared" si="0"/>
        <v>4000</v>
      </c>
      <c r="J195" s="177">
        <v>500</v>
      </c>
      <c r="K195" s="178">
        <v>500</v>
      </c>
      <c r="L195" s="178"/>
      <c r="M195" s="178"/>
      <c r="N195" s="153">
        <f t="shared" si="1"/>
        <v>11600.8</v>
      </c>
      <c r="O195" s="179" t="s">
        <v>51</v>
      </c>
      <c r="P195" s="153"/>
    </row>
    <row r="196" spans="1:16" ht="12.5" hidden="1" x14ac:dyDescent="0.25">
      <c r="A196" s="175" t="s">
        <v>197</v>
      </c>
      <c r="B196" s="176">
        <v>191</v>
      </c>
      <c r="C196" s="149" t="s">
        <v>455</v>
      </c>
      <c r="D196" s="149">
        <v>656</v>
      </c>
      <c r="E196" s="151">
        <v>82</v>
      </c>
      <c r="F196" s="153">
        <v>5000</v>
      </c>
      <c r="G196" s="153">
        <v>600</v>
      </c>
      <c r="H196" s="177">
        <v>100.8</v>
      </c>
      <c r="I196" s="177">
        <f t="shared" si="0"/>
        <v>13120</v>
      </c>
      <c r="J196" s="177">
        <v>500</v>
      </c>
      <c r="K196" s="178">
        <v>500</v>
      </c>
      <c r="L196" s="178"/>
      <c r="M196" s="177"/>
      <c r="N196" s="153">
        <f t="shared" si="1"/>
        <v>19820.8</v>
      </c>
      <c r="O196" s="179" t="s">
        <v>51</v>
      </c>
      <c r="P196" s="153"/>
    </row>
    <row r="197" spans="1:16" ht="12.5" hidden="1" x14ac:dyDescent="0.25">
      <c r="A197" s="175" t="s">
        <v>197</v>
      </c>
      <c r="B197" s="176">
        <v>192</v>
      </c>
      <c r="C197" s="149" t="s">
        <v>456</v>
      </c>
      <c r="D197" s="149">
        <v>438</v>
      </c>
      <c r="E197" s="151">
        <v>55</v>
      </c>
      <c r="F197" s="153">
        <v>6000</v>
      </c>
      <c r="G197" s="153">
        <v>600</v>
      </c>
      <c r="H197" s="177">
        <v>100.8</v>
      </c>
      <c r="I197" s="177">
        <f t="shared" si="0"/>
        <v>8800</v>
      </c>
      <c r="J197" s="177">
        <v>500</v>
      </c>
      <c r="K197" s="178">
        <v>500</v>
      </c>
      <c r="L197" s="178"/>
      <c r="M197" s="177"/>
      <c r="N197" s="153">
        <f t="shared" si="1"/>
        <v>16500.8</v>
      </c>
      <c r="O197" s="179" t="s">
        <v>51</v>
      </c>
      <c r="P197" s="153"/>
    </row>
    <row r="198" spans="1:16" ht="12.5" hidden="1" x14ac:dyDescent="0.25">
      <c r="A198" s="175" t="s">
        <v>197</v>
      </c>
      <c r="B198" s="176">
        <v>193</v>
      </c>
      <c r="C198" s="149" t="s">
        <v>457</v>
      </c>
      <c r="D198" s="149">
        <v>170</v>
      </c>
      <c r="E198" s="151">
        <v>22</v>
      </c>
      <c r="F198" s="153">
        <v>5000</v>
      </c>
      <c r="G198" s="153">
        <v>200</v>
      </c>
      <c r="H198" s="177">
        <v>100.8</v>
      </c>
      <c r="I198" s="177">
        <f t="shared" si="0"/>
        <v>3520</v>
      </c>
      <c r="J198" s="177">
        <v>500</v>
      </c>
      <c r="K198" s="178">
        <v>500</v>
      </c>
      <c r="L198" s="178"/>
      <c r="M198" s="177"/>
      <c r="N198" s="153">
        <f t="shared" si="1"/>
        <v>9820.7999999999993</v>
      </c>
      <c r="O198" s="179" t="s">
        <v>51</v>
      </c>
      <c r="P198" s="153"/>
    </row>
    <row r="199" spans="1:16" ht="12.5" hidden="1" x14ac:dyDescent="0.25">
      <c r="A199" s="175" t="s">
        <v>197</v>
      </c>
      <c r="B199" s="176">
        <v>194</v>
      </c>
      <c r="C199" s="149" t="s">
        <v>458</v>
      </c>
      <c r="D199" s="149">
        <v>223</v>
      </c>
      <c r="E199" s="151">
        <v>28</v>
      </c>
      <c r="F199" s="153">
        <v>5000</v>
      </c>
      <c r="G199" s="153">
        <v>200</v>
      </c>
      <c r="H199" s="177">
        <v>100.8</v>
      </c>
      <c r="I199" s="177">
        <f t="shared" si="0"/>
        <v>4480</v>
      </c>
      <c r="J199" s="177">
        <v>500</v>
      </c>
      <c r="K199" s="178">
        <v>500</v>
      </c>
      <c r="L199" s="178"/>
      <c r="M199" s="177"/>
      <c r="N199" s="153">
        <f t="shared" si="1"/>
        <v>10780.8</v>
      </c>
      <c r="O199" s="179" t="s">
        <v>51</v>
      </c>
      <c r="P199" s="153"/>
    </row>
    <row r="200" spans="1:16" ht="12.5" hidden="1" x14ac:dyDescent="0.25">
      <c r="A200" s="175" t="s">
        <v>197</v>
      </c>
      <c r="B200" s="176">
        <v>195</v>
      </c>
      <c r="C200" s="149" t="s">
        <v>37</v>
      </c>
      <c r="D200" s="149">
        <v>292</v>
      </c>
      <c r="E200" s="151">
        <v>37</v>
      </c>
      <c r="F200" s="153">
        <v>5000</v>
      </c>
      <c r="G200" s="153">
        <v>540</v>
      </c>
      <c r="H200" s="177">
        <v>100.8</v>
      </c>
      <c r="I200" s="177">
        <f t="shared" si="0"/>
        <v>5920</v>
      </c>
      <c r="J200" s="177">
        <v>500</v>
      </c>
      <c r="K200" s="178">
        <v>500</v>
      </c>
      <c r="L200" s="178"/>
      <c r="M200" s="178"/>
      <c r="N200" s="153">
        <f t="shared" si="1"/>
        <v>12560.8</v>
      </c>
      <c r="O200" s="179" t="s">
        <v>51</v>
      </c>
      <c r="P200" s="153"/>
    </row>
    <row r="201" spans="1:16" ht="12.5" hidden="1" x14ac:dyDescent="0.25">
      <c r="A201" s="175" t="s">
        <v>197</v>
      </c>
      <c r="B201" s="176">
        <v>196</v>
      </c>
      <c r="C201" s="149" t="s">
        <v>459</v>
      </c>
      <c r="D201" s="149">
        <v>403</v>
      </c>
      <c r="E201" s="151">
        <v>51</v>
      </c>
      <c r="F201" s="153">
        <v>5000</v>
      </c>
      <c r="G201" s="153">
        <v>500</v>
      </c>
      <c r="H201" s="177">
        <v>100.8</v>
      </c>
      <c r="I201" s="177">
        <f t="shared" si="0"/>
        <v>8160</v>
      </c>
      <c r="J201" s="177">
        <v>500</v>
      </c>
      <c r="K201" s="178">
        <v>500</v>
      </c>
      <c r="L201" s="178"/>
      <c r="M201" s="177"/>
      <c r="N201" s="153">
        <f t="shared" si="1"/>
        <v>14760.8</v>
      </c>
      <c r="O201" s="179" t="s">
        <v>51</v>
      </c>
      <c r="P201" s="153"/>
    </row>
    <row r="202" spans="1:16" ht="12.5" hidden="1" x14ac:dyDescent="0.25">
      <c r="A202" s="175" t="s">
        <v>197</v>
      </c>
      <c r="B202" s="176">
        <v>197</v>
      </c>
      <c r="C202" s="149" t="s">
        <v>460</v>
      </c>
      <c r="D202" s="149">
        <v>212</v>
      </c>
      <c r="E202" s="151">
        <v>27</v>
      </c>
      <c r="F202" s="153">
        <v>13500</v>
      </c>
      <c r="G202" s="153"/>
      <c r="H202" s="177">
        <v>100.8</v>
      </c>
      <c r="I202" s="177">
        <f t="shared" si="0"/>
        <v>4320</v>
      </c>
      <c r="J202" s="177">
        <v>500</v>
      </c>
      <c r="K202" s="178">
        <v>500</v>
      </c>
      <c r="L202" s="178"/>
      <c r="M202" s="178"/>
      <c r="N202" s="153">
        <f t="shared" si="1"/>
        <v>18920.8</v>
      </c>
      <c r="O202" s="179" t="s">
        <v>51</v>
      </c>
      <c r="P202" s="153"/>
    </row>
    <row r="203" spans="1:16" ht="12.5" hidden="1" x14ac:dyDescent="0.25">
      <c r="A203" s="175" t="s">
        <v>197</v>
      </c>
      <c r="B203" s="176">
        <v>198</v>
      </c>
      <c r="C203" s="149" t="s">
        <v>461</v>
      </c>
      <c r="D203" s="149">
        <v>212</v>
      </c>
      <c r="E203" s="151">
        <v>27</v>
      </c>
      <c r="F203" s="153">
        <v>13500</v>
      </c>
      <c r="G203" s="153"/>
      <c r="H203" s="177">
        <v>100.8</v>
      </c>
      <c r="I203" s="177">
        <f t="shared" si="0"/>
        <v>4320</v>
      </c>
      <c r="J203" s="177">
        <v>500</v>
      </c>
      <c r="K203" s="178">
        <v>500</v>
      </c>
      <c r="L203" s="178"/>
      <c r="M203" s="178"/>
      <c r="N203" s="153">
        <f t="shared" si="1"/>
        <v>18920.8</v>
      </c>
      <c r="O203" s="179" t="s">
        <v>51</v>
      </c>
      <c r="P203" s="153"/>
    </row>
    <row r="204" spans="1:16" ht="12.5" hidden="1" x14ac:dyDescent="0.25">
      <c r="A204" s="175" t="s">
        <v>462</v>
      </c>
      <c r="B204" s="176">
        <v>199</v>
      </c>
      <c r="C204" s="149" t="s">
        <v>463</v>
      </c>
      <c r="D204" s="149">
        <v>122</v>
      </c>
      <c r="E204" s="151">
        <v>16</v>
      </c>
      <c r="F204" s="153">
        <v>5000</v>
      </c>
      <c r="G204" s="153">
        <v>810</v>
      </c>
      <c r="H204" s="177">
        <v>100.8</v>
      </c>
      <c r="I204" s="177">
        <f t="shared" si="0"/>
        <v>2560</v>
      </c>
      <c r="J204" s="177">
        <v>500</v>
      </c>
      <c r="K204" s="178">
        <v>500</v>
      </c>
      <c r="L204" s="178"/>
      <c r="M204" s="178"/>
      <c r="N204" s="153">
        <f t="shared" si="1"/>
        <v>9470.7999999999993</v>
      </c>
      <c r="O204" s="179" t="s">
        <v>51</v>
      </c>
      <c r="P204" s="153"/>
    </row>
    <row r="205" spans="1:16" ht="12.5" hidden="1" x14ac:dyDescent="0.25">
      <c r="A205" s="175" t="s">
        <v>462</v>
      </c>
      <c r="B205" s="176">
        <v>200</v>
      </c>
      <c r="C205" s="149" t="s">
        <v>464</v>
      </c>
      <c r="D205" s="149">
        <v>122</v>
      </c>
      <c r="E205" s="151">
        <v>16</v>
      </c>
      <c r="F205" s="153">
        <v>5000</v>
      </c>
      <c r="G205" s="153">
        <v>1800</v>
      </c>
      <c r="H205" s="177">
        <v>100.8</v>
      </c>
      <c r="I205" s="177">
        <f t="shared" si="0"/>
        <v>2560</v>
      </c>
      <c r="J205" s="177">
        <v>500</v>
      </c>
      <c r="K205" s="178">
        <v>500</v>
      </c>
      <c r="L205" s="178"/>
      <c r="M205" s="178"/>
      <c r="N205" s="153">
        <f t="shared" si="1"/>
        <v>10460.799999999999</v>
      </c>
      <c r="O205" s="179" t="s">
        <v>51</v>
      </c>
      <c r="P205" s="153"/>
    </row>
    <row r="206" spans="1:16" ht="12.5" hidden="1" x14ac:dyDescent="0.25">
      <c r="A206" s="175" t="s">
        <v>462</v>
      </c>
      <c r="B206" s="176">
        <v>201</v>
      </c>
      <c r="C206" s="149" t="s">
        <v>465</v>
      </c>
      <c r="D206" s="149">
        <v>108</v>
      </c>
      <c r="E206" s="151">
        <v>14</v>
      </c>
      <c r="F206" s="153">
        <v>5000</v>
      </c>
      <c r="G206" s="153">
        <v>830</v>
      </c>
      <c r="H206" s="177">
        <v>100.8</v>
      </c>
      <c r="I206" s="177">
        <f t="shared" si="0"/>
        <v>2240</v>
      </c>
      <c r="J206" s="177">
        <v>500</v>
      </c>
      <c r="K206" s="178">
        <v>500</v>
      </c>
      <c r="L206" s="178"/>
      <c r="M206" s="178"/>
      <c r="N206" s="153">
        <f t="shared" si="1"/>
        <v>9170.7999999999993</v>
      </c>
      <c r="O206" s="179" t="s">
        <v>51</v>
      </c>
      <c r="P206" s="153"/>
    </row>
    <row r="207" spans="1:16" ht="12.5" hidden="1" x14ac:dyDescent="0.25">
      <c r="A207" s="175" t="s">
        <v>462</v>
      </c>
      <c r="B207" s="176">
        <v>202</v>
      </c>
      <c r="C207" s="149" t="s">
        <v>466</v>
      </c>
      <c r="D207" s="149">
        <v>108</v>
      </c>
      <c r="E207" s="151">
        <v>14</v>
      </c>
      <c r="F207" s="153">
        <v>5000</v>
      </c>
      <c r="G207" s="153">
        <v>2445</v>
      </c>
      <c r="H207" s="177">
        <v>100.8</v>
      </c>
      <c r="I207" s="177">
        <f t="shared" si="0"/>
        <v>2240</v>
      </c>
      <c r="J207" s="177">
        <v>500</v>
      </c>
      <c r="K207" s="178">
        <v>500</v>
      </c>
      <c r="L207" s="178"/>
      <c r="M207" s="178"/>
      <c r="N207" s="153">
        <f t="shared" si="1"/>
        <v>10785.8</v>
      </c>
      <c r="O207" s="179" t="s">
        <v>51</v>
      </c>
      <c r="P207" s="153"/>
    </row>
    <row r="208" spans="1:16" ht="12.5" hidden="1" x14ac:dyDescent="0.25">
      <c r="A208" s="175" t="s">
        <v>462</v>
      </c>
      <c r="B208" s="176">
        <v>203</v>
      </c>
      <c r="C208" s="149" t="s">
        <v>467</v>
      </c>
      <c r="D208" s="149">
        <v>118</v>
      </c>
      <c r="E208" s="151">
        <v>15</v>
      </c>
      <c r="F208" s="153">
        <v>3500</v>
      </c>
      <c r="G208" s="153">
        <v>535</v>
      </c>
      <c r="H208" s="177">
        <v>100.8</v>
      </c>
      <c r="I208" s="177">
        <f t="shared" si="0"/>
        <v>2400</v>
      </c>
      <c r="J208" s="177">
        <v>500</v>
      </c>
      <c r="K208" s="178">
        <v>500</v>
      </c>
      <c r="L208" s="178"/>
      <c r="M208" s="178"/>
      <c r="N208" s="153">
        <f t="shared" si="1"/>
        <v>7535.8</v>
      </c>
      <c r="O208" s="179" t="s">
        <v>51</v>
      </c>
      <c r="P208" s="153"/>
    </row>
    <row r="209" spans="1:16" ht="12.5" hidden="1" x14ac:dyDescent="0.25">
      <c r="A209" s="175" t="s">
        <v>462</v>
      </c>
      <c r="B209" s="176">
        <v>204</v>
      </c>
      <c r="C209" s="149" t="s">
        <v>468</v>
      </c>
      <c r="D209" s="149">
        <v>118</v>
      </c>
      <c r="E209" s="151">
        <v>15</v>
      </c>
      <c r="F209" s="153">
        <v>3500</v>
      </c>
      <c r="G209" s="153">
        <v>750</v>
      </c>
      <c r="H209" s="177">
        <v>100.8</v>
      </c>
      <c r="I209" s="177">
        <f t="shared" si="0"/>
        <v>2400</v>
      </c>
      <c r="J209" s="177">
        <v>500</v>
      </c>
      <c r="K209" s="178">
        <v>500</v>
      </c>
      <c r="L209" s="178"/>
      <c r="M209" s="177"/>
      <c r="N209" s="153">
        <f t="shared" si="1"/>
        <v>7750.8</v>
      </c>
      <c r="O209" s="179" t="s">
        <v>51</v>
      </c>
      <c r="P209" s="153"/>
    </row>
    <row r="210" spans="1:16" ht="12.5" hidden="1" x14ac:dyDescent="0.25">
      <c r="A210" s="175" t="s">
        <v>213</v>
      </c>
      <c r="B210" s="176">
        <v>205</v>
      </c>
      <c r="C210" s="149" t="s">
        <v>42</v>
      </c>
      <c r="D210" s="149">
        <v>100</v>
      </c>
      <c r="E210" s="151">
        <v>13</v>
      </c>
      <c r="F210" s="153">
        <v>1500</v>
      </c>
      <c r="G210" s="153"/>
      <c r="H210" s="177">
        <v>100.8</v>
      </c>
      <c r="I210" s="177">
        <f t="shared" si="0"/>
        <v>2080</v>
      </c>
      <c r="J210" s="177">
        <v>500</v>
      </c>
      <c r="K210" s="178">
        <v>500</v>
      </c>
      <c r="L210" s="178"/>
      <c r="M210" s="178"/>
      <c r="N210" s="153">
        <f t="shared" si="1"/>
        <v>4680.8</v>
      </c>
      <c r="O210" s="179" t="s">
        <v>51</v>
      </c>
      <c r="P210" s="153"/>
    </row>
    <row r="211" spans="1:16" ht="12.5" hidden="1" x14ac:dyDescent="0.25">
      <c r="A211" s="175" t="s">
        <v>213</v>
      </c>
      <c r="B211" s="176">
        <v>206</v>
      </c>
      <c r="C211" s="149" t="s">
        <v>215</v>
      </c>
      <c r="D211" s="149">
        <v>150</v>
      </c>
      <c r="E211" s="151">
        <v>19</v>
      </c>
      <c r="F211" s="153">
        <v>1500</v>
      </c>
      <c r="G211" s="153"/>
      <c r="H211" s="177">
        <v>100.8</v>
      </c>
      <c r="I211" s="177">
        <f t="shared" si="0"/>
        <v>3040</v>
      </c>
      <c r="J211" s="177">
        <v>500</v>
      </c>
      <c r="K211" s="178">
        <v>500</v>
      </c>
      <c r="L211" s="178"/>
      <c r="M211" s="178"/>
      <c r="N211" s="153">
        <f t="shared" si="1"/>
        <v>5640.8</v>
      </c>
      <c r="O211" s="179" t="s">
        <v>51</v>
      </c>
      <c r="P211" s="153"/>
    </row>
    <row r="212" spans="1:16" ht="12.5" hidden="1" x14ac:dyDescent="0.25">
      <c r="A212" s="175" t="s">
        <v>213</v>
      </c>
      <c r="B212" s="176">
        <v>207</v>
      </c>
      <c r="C212" s="149" t="s">
        <v>469</v>
      </c>
      <c r="D212" s="149">
        <v>100</v>
      </c>
      <c r="E212" s="151">
        <v>13</v>
      </c>
      <c r="F212" s="153">
        <v>1500</v>
      </c>
      <c r="G212" s="153"/>
      <c r="H212" s="177">
        <v>100.8</v>
      </c>
      <c r="I212" s="177">
        <f t="shared" si="0"/>
        <v>2080</v>
      </c>
      <c r="J212" s="177">
        <v>500</v>
      </c>
      <c r="K212" s="178">
        <v>500</v>
      </c>
      <c r="L212" s="178"/>
      <c r="M212" s="178"/>
      <c r="N212" s="153">
        <f t="shared" si="1"/>
        <v>4680.8</v>
      </c>
      <c r="O212" s="179" t="s">
        <v>51</v>
      </c>
      <c r="P212" s="153"/>
    </row>
    <row r="213" spans="1:16" ht="12.5" hidden="1" x14ac:dyDescent="0.25">
      <c r="A213" s="175" t="s">
        <v>213</v>
      </c>
      <c r="B213" s="176">
        <v>208</v>
      </c>
      <c r="C213" s="149" t="s">
        <v>470</v>
      </c>
      <c r="D213" s="149">
        <v>100</v>
      </c>
      <c r="E213" s="151">
        <v>13</v>
      </c>
      <c r="F213" s="153">
        <v>1500</v>
      </c>
      <c r="G213" s="153"/>
      <c r="H213" s="177">
        <v>100.8</v>
      </c>
      <c r="I213" s="177">
        <f t="shared" si="0"/>
        <v>2080</v>
      </c>
      <c r="J213" s="177">
        <v>500</v>
      </c>
      <c r="K213" s="178">
        <v>500</v>
      </c>
      <c r="L213" s="178"/>
      <c r="M213" s="178"/>
      <c r="N213" s="153">
        <f t="shared" si="1"/>
        <v>4680.8</v>
      </c>
      <c r="O213" s="179" t="s">
        <v>51</v>
      </c>
      <c r="P213" s="153"/>
    </row>
    <row r="214" spans="1:16" ht="12.5" hidden="1" x14ac:dyDescent="0.25">
      <c r="A214" s="175" t="s">
        <v>213</v>
      </c>
      <c r="B214" s="176">
        <v>209</v>
      </c>
      <c r="C214" s="149" t="s">
        <v>471</v>
      </c>
      <c r="D214" s="149">
        <v>100</v>
      </c>
      <c r="E214" s="151">
        <v>13</v>
      </c>
      <c r="F214" s="153">
        <v>1500</v>
      </c>
      <c r="G214" s="153"/>
      <c r="H214" s="177">
        <v>100.8</v>
      </c>
      <c r="I214" s="177">
        <f t="shared" si="0"/>
        <v>2080</v>
      </c>
      <c r="J214" s="177">
        <v>500</v>
      </c>
      <c r="K214" s="178">
        <v>500</v>
      </c>
      <c r="L214" s="178"/>
      <c r="M214" s="178"/>
      <c r="N214" s="153">
        <f t="shared" si="1"/>
        <v>4680.8</v>
      </c>
      <c r="O214" s="179" t="s">
        <v>51</v>
      </c>
      <c r="P214" s="153"/>
    </row>
    <row r="215" spans="1:16" ht="12.5" hidden="1" x14ac:dyDescent="0.25">
      <c r="A215" s="175" t="s">
        <v>213</v>
      </c>
      <c r="B215" s="176">
        <v>210</v>
      </c>
      <c r="C215" s="149" t="s">
        <v>216</v>
      </c>
      <c r="D215" s="149">
        <v>100</v>
      </c>
      <c r="E215" s="151">
        <v>13</v>
      </c>
      <c r="F215" s="153">
        <v>1500</v>
      </c>
      <c r="G215" s="153"/>
      <c r="H215" s="177">
        <v>100.8</v>
      </c>
      <c r="I215" s="177">
        <f t="shared" si="0"/>
        <v>2080</v>
      </c>
      <c r="J215" s="177">
        <v>500</v>
      </c>
      <c r="K215" s="178">
        <v>500</v>
      </c>
      <c r="L215" s="178"/>
      <c r="M215" s="178"/>
      <c r="N215" s="153">
        <f t="shared" si="1"/>
        <v>4680.8</v>
      </c>
      <c r="O215" s="179" t="s">
        <v>51</v>
      </c>
      <c r="P215" s="153"/>
    </row>
    <row r="216" spans="1:16" ht="12.5" hidden="1" x14ac:dyDescent="0.25">
      <c r="A216" s="175" t="s">
        <v>213</v>
      </c>
      <c r="B216" s="176">
        <v>211</v>
      </c>
      <c r="C216" s="149" t="s">
        <v>472</v>
      </c>
      <c r="D216" s="149">
        <v>100</v>
      </c>
      <c r="E216" s="151">
        <v>13</v>
      </c>
      <c r="F216" s="153">
        <v>1500</v>
      </c>
      <c r="G216" s="153"/>
      <c r="H216" s="177">
        <v>100.8</v>
      </c>
      <c r="I216" s="177">
        <f t="shared" si="0"/>
        <v>2080</v>
      </c>
      <c r="J216" s="177">
        <v>500</v>
      </c>
      <c r="K216" s="178">
        <v>500</v>
      </c>
      <c r="L216" s="178"/>
      <c r="M216" s="177"/>
      <c r="N216" s="153">
        <f t="shared" si="1"/>
        <v>4680.8</v>
      </c>
      <c r="O216" s="179" t="s">
        <v>51</v>
      </c>
      <c r="P216" s="153"/>
    </row>
    <row r="217" spans="1:16" ht="12.5" hidden="1" x14ac:dyDescent="0.25">
      <c r="A217" s="175" t="s">
        <v>213</v>
      </c>
      <c r="B217" s="176">
        <v>212</v>
      </c>
      <c r="C217" s="149" t="s">
        <v>473</v>
      </c>
      <c r="D217" s="149">
        <v>100</v>
      </c>
      <c r="E217" s="151">
        <v>13</v>
      </c>
      <c r="F217" s="153">
        <v>1500</v>
      </c>
      <c r="G217" s="153"/>
      <c r="H217" s="177">
        <v>100.8</v>
      </c>
      <c r="I217" s="177">
        <f t="shared" si="0"/>
        <v>2080</v>
      </c>
      <c r="J217" s="177">
        <v>500</v>
      </c>
      <c r="K217" s="178">
        <v>500</v>
      </c>
      <c r="L217" s="178"/>
      <c r="M217" s="178"/>
      <c r="N217" s="153">
        <f t="shared" si="1"/>
        <v>4680.8</v>
      </c>
      <c r="O217" s="179" t="s">
        <v>51</v>
      </c>
      <c r="P217" s="153"/>
    </row>
    <row r="218" spans="1:16" ht="12.5" hidden="1" x14ac:dyDescent="0.25">
      <c r="A218" s="175" t="s">
        <v>217</v>
      </c>
      <c r="B218" s="176">
        <v>213</v>
      </c>
      <c r="C218" s="149" t="s">
        <v>474</v>
      </c>
      <c r="D218" s="149">
        <v>152</v>
      </c>
      <c r="E218" s="151">
        <v>19</v>
      </c>
      <c r="F218" s="153">
        <v>5000</v>
      </c>
      <c r="G218" s="153">
        <v>500</v>
      </c>
      <c r="H218" s="177">
        <v>100.8</v>
      </c>
      <c r="I218" s="177">
        <f t="shared" si="0"/>
        <v>3040</v>
      </c>
      <c r="J218" s="177">
        <v>500</v>
      </c>
      <c r="K218" s="178">
        <v>500</v>
      </c>
      <c r="L218" s="178"/>
      <c r="M218" s="178"/>
      <c r="N218" s="153">
        <f t="shared" si="1"/>
        <v>9640.7999999999993</v>
      </c>
      <c r="O218" s="179" t="s">
        <v>51</v>
      </c>
      <c r="P218" s="153"/>
    </row>
    <row r="219" spans="1:16" ht="12.5" hidden="1" x14ac:dyDescent="0.25">
      <c r="A219" s="175" t="s">
        <v>217</v>
      </c>
      <c r="B219" s="176">
        <v>214</v>
      </c>
      <c r="C219" s="149" t="s">
        <v>475</v>
      </c>
      <c r="D219" s="149">
        <v>480</v>
      </c>
      <c r="E219" s="151">
        <v>60</v>
      </c>
      <c r="F219" s="153">
        <v>5000</v>
      </c>
      <c r="G219" s="153">
        <v>500</v>
      </c>
      <c r="H219" s="177">
        <v>100.8</v>
      </c>
      <c r="I219" s="177">
        <f t="shared" si="0"/>
        <v>9600</v>
      </c>
      <c r="J219" s="177">
        <v>500</v>
      </c>
      <c r="K219" s="178">
        <v>500</v>
      </c>
      <c r="L219" s="178"/>
      <c r="M219" s="178"/>
      <c r="N219" s="153">
        <f t="shared" si="1"/>
        <v>16200.8</v>
      </c>
      <c r="O219" s="179" t="s">
        <v>51</v>
      </c>
      <c r="P219" s="153"/>
    </row>
    <row r="220" spans="1:16" ht="12.5" hidden="1" x14ac:dyDescent="0.25">
      <c r="A220" s="175" t="s">
        <v>217</v>
      </c>
      <c r="B220" s="176">
        <v>215</v>
      </c>
      <c r="C220" s="149" t="s">
        <v>29</v>
      </c>
      <c r="D220" s="149">
        <v>552</v>
      </c>
      <c r="E220" s="151">
        <v>69</v>
      </c>
      <c r="F220" s="153">
        <v>3500</v>
      </c>
      <c r="G220" s="153">
        <v>500</v>
      </c>
      <c r="H220" s="177">
        <v>100.8</v>
      </c>
      <c r="I220" s="177">
        <f t="shared" si="0"/>
        <v>11040</v>
      </c>
      <c r="J220" s="177">
        <v>500</v>
      </c>
      <c r="K220" s="178">
        <v>500</v>
      </c>
      <c r="L220" s="178"/>
      <c r="M220" s="178"/>
      <c r="N220" s="153">
        <f t="shared" si="1"/>
        <v>16140.8</v>
      </c>
      <c r="O220" s="179" t="s">
        <v>51</v>
      </c>
      <c r="P220" s="153"/>
    </row>
    <row r="221" spans="1:16" ht="12.5" hidden="1" x14ac:dyDescent="0.25">
      <c r="A221" s="175" t="s">
        <v>217</v>
      </c>
      <c r="B221" s="176">
        <v>216</v>
      </c>
      <c r="C221" s="149" t="s">
        <v>476</v>
      </c>
      <c r="D221" s="149">
        <v>900</v>
      </c>
      <c r="E221" s="151">
        <v>113</v>
      </c>
      <c r="F221" s="153">
        <v>7000</v>
      </c>
      <c r="G221" s="153">
        <v>500</v>
      </c>
      <c r="H221" s="177">
        <v>100.8</v>
      </c>
      <c r="I221" s="177">
        <f t="shared" si="0"/>
        <v>18080</v>
      </c>
      <c r="J221" s="177">
        <v>500</v>
      </c>
      <c r="K221" s="178">
        <v>500</v>
      </c>
      <c r="L221" s="178"/>
      <c r="M221" s="178"/>
      <c r="N221" s="153">
        <f t="shared" si="1"/>
        <v>26680.799999999999</v>
      </c>
      <c r="O221" s="179" t="s">
        <v>51</v>
      </c>
      <c r="P221" s="153"/>
    </row>
    <row r="222" spans="1:16" ht="12.5" hidden="1" x14ac:dyDescent="0.25">
      <c r="A222" s="175" t="s">
        <v>217</v>
      </c>
      <c r="B222" s="176">
        <v>217</v>
      </c>
      <c r="C222" s="149" t="s">
        <v>477</v>
      </c>
      <c r="D222" s="149">
        <v>576</v>
      </c>
      <c r="E222" s="151">
        <v>72</v>
      </c>
      <c r="F222" s="153">
        <v>8000</v>
      </c>
      <c r="G222" s="153">
        <v>500</v>
      </c>
      <c r="H222" s="177">
        <v>100.8</v>
      </c>
      <c r="I222" s="177">
        <f t="shared" si="0"/>
        <v>11520</v>
      </c>
      <c r="J222" s="177">
        <v>500</v>
      </c>
      <c r="K222" s="178">
        <v>500</v>
      </c>
      <c r="L222" s="178"/>
      <c r="M222" s="178"/>
      <c r="N222" s="153">
        <f t="shared" si="1"/>
        <v>21120.799999999999</v>
      </c>
      <c r="O222" s="179" t="s">
        <v>51</v>
      </c>
      <c r="P222" s="153"/>
    </row>
    <row r="223" spans="1:16" ht="12.5" hidden="1" x14ac:dyDescent="0.25">
      <c r="A223" s="175" t="s">
        <v>217</v>
      </c>
      <c r="B223" s="176">
        <v>218</v>
      </c>
      <c r="C223" s="149" t="s">
        <v>478</v>
      </c>
      <c r="D223" s="149">
        <v>360</v>
      </c>
      <c r="E223" s="151">
        <v>45</v>
      </c>
      <c r="F223" s="153">
        <v>20000</v>
      </c>
      <c r="G223" s="153">
        <v>725</v>
      </c>
      <c r="H223" s="177">
        <v>100.8</v>
      </c>
      <c r="I223" s="177">
        <f t="shared" si="0"/>
        <v>7200</v>
      </c>
      <c r="J223" s="177">
        <v>500</v>
      </c>
      <c r="K223" s="178">
        <v>500</v>
      </c>
      <c r="L223" s="178"/>
      <c r="M223" s="178"/>
      <c r="N223" s="153">
        <f t="shared" si="1"/>
        <v>29025.8</v>
      </c>
      <c r="O223" s="179" t="s">
        <v>51</v>
      </c>
      <c r="P223" s="153"/>
    </row>
    <row r="224" spans="1:16" ht="12.5" hidden="1" x14ac:dyDescent="0.25">
      <c r="A224" s="175" t="s">
        <v>217</v>
      </c>
      <c r="B224" s="176">
        <v>219</v>
      </c>
      <c r="C224" s="149" t="s">
        <v>479</v>
      </c>
      <c r="D224" s="149">
        <v>280</v>
      </c>
      <c r="E224" s="151">
        <v>35</v>
      </c>
      <c r="F224" s="153">
        <v>20000</v>
      </c>
      <c r="G224" s="153">
        <v>790</v>
      </c>
      <c r="H224" s="177">
        <v>100.8</v>
      </c>
      <c r="I224" s="177">
        <f t="shared" si="0"/>
        <v>5600</v>
      </c>
      <c r="J224" s="177">
        <v>500</v>
      </c>
      <c r="K224" s="178">
        <v>500</v>
      </c>
      <c r="L224" s="178"/>
      <c r="M224" s="178"/>
      <c r="N224" s="153">
        <f t="shared" si="1"/>
        <v>27490.799999999999</v>
      </c>
      <c r="O224" s="179" t="s">
        <v>51</v>
      </c>
      <c r="P224" s="153"/>
    </row>
    <row r="225" spans="1:16" ht="12.5" hidden="1" x14ac:dyDescent="0.25">
      <c r="A225" s="175" t="s">
        <v>480</v>
      </c>
      <c r="B225" s="176">
        <v>220</v>
      </c>
      <c r="C225" s="149" t="s">
        <v>481</v>
      </c>
      <c r="D225" s="149">
        <v>156</v>
      </c>
      <c r="E225" s="151">
        <v>20</v>
      </c>
      <c r="F225" s="153">
        <v>5000</v>
      </c>
      <c r="G225" s="153">
        <v>500</v>
      </c>
      <c r="H225" s="177">
        <v>100.8</v>
      </c>
      <c r="I225" s="177">
        <f t="shared" si="0"/>
        <v>3200</v>
      </c>
      <c r="J225" s="177">
        <v>500</v>
      </c>
      <c r="K225" s="178">
        <v>500</v>
      </c>
      <c r="L225" s="178"/>
      <c r="M225" s="178"/>
      <c r="N225" s="153">
        <f t="shared" si="1"/>
        <v>9800.7999999999993</v>
      </c>
      <c r="O225" s="179" t="s">
        <v>51</v>
      </c>
      <c r="P225" s="153"/>
    </row>
    <row r="226" spans="1:16" ht="12.5" hidden="1" x14ac:dyDescent="0.25">
      <c r="A226" s="175" t="s">
        <v>225</v>
      </c>
      <c r="B226" s="176">
        <v>221</v>
      </c>
      <c r="C226" s="149" t="s">
        <v>482</v>
      </c>
      <c r="D226" s="149">
        <v>126</v>
      </c>
      <c r="E226" s="151">
        <v>16</v>
      </c>
      <c r="F226" s="153">
        <v>7000</v>
      </c>
      <c r="G226" s="153">
        <v>500</v>
      </c>
      <c r="H226" s="177">
        <v>100.8</v>
      </c>
      <c r="I226" s="177">
        <f t="shared" si="0"/>
        <v>2560</v>
      </c>
      <c r="J226" s="177">
        <v>500</v>
      </c>
      <c r="K226" s="178">
        <v>500</v>
      </c>
      <c r="L226" s="178"/>
      <c r="M226" s="178"/>
      <c r="N226" s="153">
        <f t="shared" si="1"/>
        <v>11160.8</v>
      </c>
      <c r="O226" s="179" t="s">
        <v>51</v>
      </c>
      <c r="P226" s="153"/>
    </row>
    <row r="227" spans="1:16" ht="12.5" hidden="1" x14ac:dyDescent="0.25">
      <c r="A227" s="175" t="s">
        <v>225</v>
      </c>
      <c r="B227" s="176">
        <v>222</v>
      </c>
      <c r="C227" s="149" t="s">
        <v>483</v>
      </c>
      <c r="D227" s="149">
        <v>178</v>
      </c>
      <c r="E227" s="151">
        <v>23</v>
      </c>
      <c r="F227" s="153">
        <v>5000</v>
      </c>
      <c r="G227" s="153">
        <v>850</v>
      </c>
      <c r="H227" s="177">
        <v>100.8</v>
      </c>
      <c r="I227" s="177">
        <f t="shared" si="0"/>
        <v>3680</v>
      </c>
      <c r="J227" s="177">
        <v>500</v>
      </c>
      <c r="K227" s="178">
        <v>500</v>
      </c>
      <c r="L227" s="178"/>
      <c r="M227" s="178"/>
      <c r="N227" s="153">
        <f t="shared" si="1"/>
        <v>10630.8</v>
      </c>
      <c r="O227" s="179" t="s">
        <v>51</v>
      </c>
      <c r="P227" s="153"/>
    </row>
    <row r="228" spans="1:16" ht="12.5" hidden="1" x14ac:dyDescent="0.25">
      <c r="A228" s="175" t="s">
        <v>225</v>
      </c>
      <c r="B228" s="176">
        <v>223</v>
      </c>
      <c r="C228" s="149" t="s">
        <v>484</v>
      </c>
      <c r="D228" s="149">
        <v>326</v>
      </c>
      <c r="E228" s="151">
        <v>41</v>
      </c>
      <c r="F228" s="153">
        <v>5000</v>
      </c>
      <c r="G228" s="153">
        <v>920</v>
      </c>
      <c r="H228" s="177">
        <v>100.8</v>
      </c>
      <c r="I228" s="177">
        <f t="shared" si="0"/>
        <v>6560</v>
      </c>
      <c r="J228" s="177">
        <v>500</v>
      </c>
      <c r="K228" s="178">
        <v>500</v>
      </c>
      <c r="L228" s="178"/>
      <c r="M228" s="178"/>
      <c r="N228" s="153">
        <f t="shared" si="1"/>
        <v>13580.8</v>
      </c>
      <c r="O228" s="179" t="s">
        <v>51</v>
      </c>
      <c r="P228" s="153"/>
    </row>
    <row r="229" spans="1:16" ht="12.5" hidden="1" x14ac:dyDescent="0.25">
      <c r="A229" s="175" t="s">
        <v>225</v>
      </c>
      <c r="B229" s="176">
        <v>224</v>
      </c>
      <c r="C229" s="149" t="s">
        <v>25</v>
      </c>
      <c r="D229" s="149">
        <v>141</v>
      </c>
      <c r="E229" s="151">
        <v>18</v>
      </c>
      <c r="F229" s="153">
        <v>3500</v>
      </c>
      <c r="G229" s="153">
        <v>400</v>
      </c>
      <c r="H229" s="177">
        <v>100.8</v>
      </c>
      <c r="I229" s="177">
        <f t="shared" si="0"/>
        <v>2880</v>
      </c>
      <c r="J229" s="177">
        <v>500</v>
      </c>
      <c r="K229" s="178">
        <v>500</v>
      </c>
      <c r="L229" s="178"/>
      <c r="M229" s="178"/>
      <c r="N229" s="153">
        <f t="shared" si="1"/>
        <v>7880.8</v>
      </c>
      <c r="O229" s="179" t="s">
        <v>51</v>
      </c>
      <c r="P229" s="153"/>
    </row>
    <row r="230" spans="1:16" ht="12.5" hidden="1" x14ac:dyDescent="0.25">
      <c r="A230" s="175" t="s">
        <v>225</v>
      </c>
      <c r="B230" s="176">
        <v>225</v>
      </c>
      <c r="C230" s="149" t="s">
        <v>485</v>
      </c>
      <c r="D230" s="149">
        <v>316</v>
      </c>
      <c r="E230" s="151">
        <v>40</v>
      </c>
      <c r="F230" s="153">
        <v>8000</v>
      </c>
      <c r="G230" s="153">
        <v>1300</v>
      </c>
      <c r="H230" s="177">
        <v>100.8</v>
      </c>
      <c r="I230" s="177">
        <f t="shared" si="0"/>
        <v>6400</v>
      </c>
      <c r="J230" s="177">
        <v>500</v>
      </c>
      <c r="K230" s="178">
        <v>500</v>
      </c>
      <c r="L230" s="178"/>
      <c r="M230" s="178"/>
      <c r="N230" s="153">
        <f t="shared" si="1"/>
        <v>16800.8</v>
      </c>
      <c r="O230" s="179" t="s">
        <v>51</v>
      </c>
      <c r="P230" s="153"/>
    </row>
    <row r="231" spans="1:16" ht="12.5" hidden="1" x14ac:dyDescent="0.25">
      <c r="A231" s="175" t="s">
        <v>225</v>
      </c>
      <c r="B231" s="176">
        <v>226</v>
      </c>
      <c r="C231" s="149" t="s">
        <v>486</v>
      </c>
      <c r="D231" s="149">
        <v>244</v>
      </c>
      <c r="E231" s="151">
        <v>31</v>
      </c>
      <c r="F231" s="153">
        <v>9000</v>
      </c>
      <c r="G231" s="153">
        <v>500</v>
      </c>
      <c r="H231" s="177">
        <v>100.8</v>
      </c>
      <c r="I231" s="177">
        <f t="shared" si="0"/>
        <v>4960</v>
      </c>
      <c r="J231" s="177">
        <v>500</v>
      </c>
      <c r="K231" s="178">
        <v>500</v>
      </c>
      <c r="L231" s="178"/>
      <c r="M231" s="178"/>
      <c r="N231" s="153">
        <f t="shared" si="1"/>
        <v>15560.8</v>
      </c>
      <c r="O231" s="179" t="s">
        <v>51</v>
      </c>
      <c r="P231" s="153"/>
    </row>
    <row r="232" spans="1:16" ht="12.5" hidden="1" x14ac:dyDescent="0.25">
      <c r="A232" s="175" t="s">
        <v>225</v>
      </c>
      <c r="B232" s="176">
        <v>227</v>
      </c>
      <c r="C232" s="149" t="s">
        <v>487</v>
      </c>
      <c r="D232" s="149">
        <v>260</v>
      </c>
      <c r="E232" s="151">
        <v>33</v>
      </c>
      <c r="F232" s="153">
        <v>10000</v>
      </c>
      <c r="G232" s="153">
        <v>500</v>
      </c>
      <c r="H232" s="177">
        <v>100.8</v>
      </c>
      <c r="I232" s="177">
        <f t="shared" si="0"/>
        <v>5280</v>
      </c>
      <c r="J232" s="177">
        <v>500</v>
      </c>
      <c r="K232" s="178">
        <v>500</v>
      </c>
      <c r="L232" s="178"/>
      <c r="M232" s="178"/>
      <c r="N232" s="153">
        <f t="shared" si="1"/>
        <v>16880.8</v>
      </c>
      <c r="O232" s="179" t="s">
        <v>51</v>
      </c>
      <c r="P232" s="153"/>
    </row>
    <row r="233" spans="1:16" ht="12.5" hidden="1" x14ac:dyDescent="0.25">
      <c r="A233" s="175" t="s">
        <v>225</v>
      </c>
      <c r="B233" s="176">
        <v>228</v>
      </c>
      <c r="C233" s="149" t="s">
        <v>488</v>
      </c>
      <c r="D233" s="149">
        <v>108</v>
      </c>
      <c r="E233" s="151">
        <v>14</v>
      </c>
      <c r="F233" s="153">
        <v>7000</v>
      </c>
      <c r="G233" s="153">
        <v>575</v>
      </c>
      <c r="H233" s="177">
        <v>100.8</v>
      </c>
      <c r="I233" s="177">
        <f t="shared" si="0"/>
        <v>2240</v>
      </c>
      <c r="J233" s="177">
        <v>500</v>
      </c>
      <c r="K233" s="178">
        <v>500</v>
      </c>
      <c r="L233" s="178"/>
      <c r="M233" s="178"/>
      <c r="N233" s="153">
        <f t="shared" si="1"/>
        <v>10915.8</v>
      </c>
      <c r="O233" s="179" t="s">
        <v>51</v>
      </c>
      <c r="P233" s="153"/>
    </row>
    <row r="234" spans="1:16" ht="12.5" hidden="1" x14ac:dyDescent="0.25">
      <c r="A234" s="175" t="s">
        <v>225</v>
      </c>
      <c r="B234" s="176">
        <v>229</v>
      </c>
      <c r="C234" s="149" t="s">
        <v>489</v>
      </c>
      <c r="D234" s="149">
        <v>356</v>
      </c>
      <c r="E234" s="151">
        <v>45</v>
      </c>
      <c r="F234" s="153">
        <v>3500</v>
      </c>
      <c r="G234" s="153">
        <v>585</v>
      </c>
      <c r="H234" s="177">
        <v>100.8</v>
      </c>
      <c r="I234" s="177">
        <f t="shared" si="0"/>
        <v>7200</v>
      </c>
      <c r="J234" s="177">
        <v>500</v>
      </c>
      <c r="K234" s="178">
        <v>500</v>
      </c>
      <c r="L234" s="178"/>
      <c r="M234" s="178"/>
      <c r="N234" s="153">
        <f t="shared" si="1"/>
        <v>12385.8</v>
      </c>
      <c r="O234" s="179" t="s">
        <v>51</v>
      </c>
      <c r="P234" s="153"/>
    </row>
    <row r="235" spans="1:16" ht="12.5" hidden="1" x14ac:dyDescent="0.25">
      <c r="A235" s="175" t="s">
        <v>225</v>
      </c>
      <c r="B235" s="176">
        <v>230</v>
      </c>
      <c r="C235" s="149" t="s">
        <v>490</v>
      </c>
      <c r="D235" s="149">
        <v>230</v>
      </c>
      <c r="E235" s="151">
        <v>29</v>
      </c>
      <c r="F235" s="153">
        <v>5000</v>
      </c>
      <c r="G235" s="153">
        <v>500</v>
      </c>
      <c r="H235" s="177">
        <v>100.8</v>
      </c>
      <c r="I235" s="177">
        <f t="shared" si="0"/>
        <v>4640</v>
      </c>
      <c r="J235" s="177">
        <v>500</v>
      </c>
      <c r="K235" s="178">
        <v>500</v>
      </c>
      <c r="L235" s="178"/>
      <c r="M235" s="178"/>
      <c r="N235" s="153">
        <f t="shared" si="1"/>
        <v>11240.8</v>
      </c>
      <c r="O235" s="179" t="s">
        <v>51</v>
      </c>
      <c r="P235" s="153"/>
    </row>
    <row r="236" spans="1:16" ht="12.5" hidden="1" x14ac:dyDescent="0.25">
      <c r="A236" s="175" t="s">
        <v>225</v>
      </c>
      <c r="B236" s="176">
        <v>231</v>
      </c>
      <c r="C236" s="149" t="s">
        <v>491</v>
      </c>
      <c r="D236" s="149">
        <v>350</v>
      </c>
      <c r="E236" s="151">
        <v>44</v>
      </c>
      <c r="F236" s="153">
        <v>5000</v>
      </c>
      <c r="G236" s="153">
        <v>500</v>
      </c>
      <c r="H236" s="177">
        <v>100.8</v>
      </c>
      <c r="I236" s="177">
        <f t="shared" si="0"/>
        <v>7040</v>
      </c>
      <c r="J236" s="177">
        <v>500</v>
      </c>
      <c r="K236" s="178">
        <v>500</v>
      </c>
      <c r="L236" s="178"/>
      <c r="M236" s="178"/>
      <c r="N236" s="153">
        <f t="shared" si="1"/>
        <v>13640.8</v>
      </c>
      <c r="O236" s="179" t="s">
        <v>51</v>
      </c>
      <c r="P236" s="153"/>
    </row>
    <row r="237" spans="1:16" ht="12.5" hidden="1" x14ac:dyDescent="0.25">
      <c r="A237" s="175" t="s">
        <v>225</v>
      </c>
      <c r="B237" s="176">
        <v>232</v>
      </c>
      <c r="C237" s="149" t="s">
        <v>492</v>
      </c>
      <c r="D237" s="149">
        <v>140</v>
      </c>
      <c r="E237" s="151">
        <v>18</v>
      </c>
      <c r="F237" s="153">
        <v>6000</v>
      </c>
      <c r="G237" s="153">
        <v>500</v>
      </c>
      <c r="H237" s="177">
        <v>100.8</v>
      </c>
      <c r="I237" s="177">
        <f t="shared" si="0"/>
        <v>2880</v>
      </c>
      <c r="J237" s="177">
        <v>500</v>
      </c>
      <c r="K237" s="178">
        <v>500</v>
      </c>
      <c r="L237" s="178"/>
      <c r="M237" s="178"/>
      <c r="N237" s="153">
        <f t="shared" si="1"/>
        <v>10480.799999999999</v>
      </c>
      <c r="O237" s="179" t="s">
        <v>51</v>
      </c>
      <c r="P237" s="153"/>
    </row>
    <row r="238" spans="1:16" ht="12.5" hidden="1" x14ac:dyDescent="0.25">
      <c r="A238" s="175" t="s">
        <v>225</v>
      </c>
      <c r="B238" s="176">
        <v>233</v>
      </c>
      <c r="C238" s="149" t="s">
        <v>493</v>
      </c>
      <c r="D238" s="149">
        <v>392</v>
      </c>
      <c r="E238" s="151">
        <v>49</v>
      </c>
      <c r="F238" s="153">
        <v>6000</v>
      </c>
      <c r="G238" s="153">
        <v>500</v>
      </c>
      <c r="H238" s="177">
        <v>100.8</v>
      </c>
      <c r="I238" s="177">
        <f t="shared" si="0"/>
        <v>7840</v>
      </c>
      <c r="J238" s="177">
        <v>500</v>
      </c>
      <c r="K238" s="178">
        <v>500</v>
      </c>
      <c r="L238" s="178"/>
      <c r="M238" s="178"/>
      <c r="N238" s="153">
        <f t="shared" si="1"/>
        <v>15440.8</v>
      </c>
      <c r="O238" s="179" t="s">
        <v>51</v>
      </c>
      <c r="P238" s="153"/>
    </row>
    <row r="239" spans="1:16" ht="12.5" hidden="1" x14ac:dyDescent="0.25">
      <c r="A239" s="175" t="s">
        <v>225</v>
      </c>
      <c r="B239" s="176">
        <v>234</v>
      </c>
      <c r="C239" s="149" t="s">
        <v>43</v>
      </c>
      <c r="D239" s="149">
        <v>442</v>
      </c>
      <c r="E239" s="151">
        <v>56</v>
      </c>
      <c r="F239" s="153">
        <v>3500</v>
      </c>
      <c r="G239" s="153">
        <v>620</v>
      </c>
      <c r="H239" s="177">
        <v>100.8</v>
      </c>
      <c r="I239" s="177">
        <f t="shared" si="0"/>
        <v>8960</v>
      </c>
      <c r="J239" s="177">
        <v>500</v>
      </c>
      <c r="K239" s="178">
        <v>500</v>
      </c>
      <c r="L239" s="178"/>
      <c r="M239" s="178"/>
      <c r="N239" s="153">
        <f t="shared" si="1"/>
        <v>14180.8</v>
      </c>
      <c r="O239" s="179" t="s">
        <v>51</v>
      </c>
      <c r="P239" s="153"/>
    </row>
    <row r="240" spans="1:16" ht="12.5" hidden="1" x14ac:dyDescent="0.25">
      <c r="A240" s="175" t="s">
        <v>225</v>
      </c>
      <c r="B240" s="176">
        <v>235</v>
      </c>
      <c r="C240" s="149" t="s">
        <v>44</v>
      </c>
      <c r="D240" s="149">
        <v>436</v>
      </c>
      <c r="E240" s="151">
        <v>55</v>
      </c>
      <c r="F240" s="153">
        <v>5000</v>
      </c>
      <c r="G240" s="153">
        <v>720</v>
      </c>
      <c r="H240" s="177">
        <v>100.8</v>
      </c>
      <c r="I240" s="177">
        <f t="shared" si="0"/>
        <v>8800</v>
      </c>
      <c r="J240" s="177">
        <v>500</v>
      </c>
      <c r="K240" s="178">
        <v>500</v>
      </c>
      <c r="L240" s="178"/>
      <c r="M240" s="178"/>
      <c r="N240" s="153">
        <f t="shared" si="1"/>
        <v>15620.8</v>
      </c>
      <c r="O240" s="179" t="s">
        <v>51</v>
      </c>
      <c r="P240" s="153"/>
    </row>
    <row r="241" spans="1:16" ht="12.5" hidden="1" x14ac:dyDescent="0.25">
      <c r="A241" s="175" t="s">
        <v>225</v>
      </c>
      <c r="B241" s="176">
        <v>236</v>
      </c>
      <c r="C241" s="149" t="s">
        <v>228</v>
      </c>
      <c r="D241" s="149">
        <v>76</v>
      </c>
      <c r="E241" s="151">
        <v>10</v>
      </c>
      <c r="F241" s="153">
        <v>6000</v>
      </c>
      <c r="G241" s="153">
        <v>500</v>
      </c>
      <c r="H241" s="177">
        <v>100.8</v>
      </c>
      <c r="I241" s="177">
        <f t="shared" si="0"/>
        <v>1600</v>
      </c>
      <c r="J241" s="177">
        <v>500</v>
      </c>
      <c r="K241" s="178">
        <v>500</v>
      </c>
      <c r="L241" s="178"/>
      <c r="M241" s="178"/>
      <c r="N241" s="153">
        <f t="shared" si="1"/>
        <v>9200.7999999999993</v>
      </c>
      <c r="O241" s="179" t="s">
        <v>51</v>
      </c>
      <c r="P241" s="153"/>
    </row>
    <row r="242" spans="1:16" ht="12.5" hidden="1" x14ac:dyDescent="0.25">
      <c r="A242" s="175" t="s">
        <v>225</v>
      </c>
      <c r="B242" s="176">
        <v>237</v>
      </c>
      <c r="C242" s="149" t="s">
        <v>494</v>
      </c>
      <c r="D242" s="149">
        <v>112</v>
      </c>
      <c r="E242" s="151">
        <v>14</v>
      </c>
      <c r="F242" s="153">
        <v>7000</v>
      </c>
      <c r="G242" s="153">
        <v>500</v>
      </c>
      <c r="H242" s="177">
        <v>100.8</v>
      </c>
      <c r="I242" s="177">
        <f t="shared" si="0"/>
        <v>2240</v>
      </c>
      <c r="J242" s="177">
        <v>500</v>
      </c>
      <c r="K242" s="178">
        <v>500</v>
      </c>
      <c r="L242" s="178"/>
      <c r="M242" s="178"/>
      <c r="N242" s="153">
        <f t="shared" si="1"/>
        <v>10840.8</v>
      </c>
      <c r="O242" s="179" t="s">
        <v>51</v>
      </c>
      <c r="P242" s="153"/>
    </row>
    <row r="243" spans="1:16" ht="12.5" hidden="1" x14ac:dyDescent="0.25">
      <c r="A243" s="175" t="s">
        <v>225</v>
      </c>
      <c r="B243" s="176">
        <v>238</v>
      </c>
      <c r="C243" s="149" t="s">
        <v>495</v>
      </c>
      <c r="D243" s="149">
        <v>196</v>
      </c>
      <c r="E243" s="151">
        <v>25</v>
      </c>
      <c r="F243" s="153">
        <v>3500</v>
      </c>
      <c r="G243" s="153">
        <v>905</v>
      </c>
      <c r="H243" s="177">
        <v>100.8</v>
      </c>
      <c r="I243" s="177">
        <f t="shared" si="0"/>
        <v>4000</v>
      </c>
      <c r="J243" s="177">
        <v>500</v>
      </c>
      <c r="K243" s="178">
        <v>500</v>
      </c>
      <c r="L243" s="178"/>
      <c r="M243" s="178"/>
      <c r="N243" s="153">
        <f t="shared" si="1"/>
        <v>9505.7999999999993</v>
      </c>
      <c r="O243" s="179" t="s">
        <v>51</v>
      </c>
      <c r="P243" s="153"/>
    </row>
    <row r="244" spans="1:16" ht="12.5" hidden="1" x14ac:dyDescent="0.25">
      <c r="A244" s="175" t="s">
        <v>225</v>
      </c>
      <c r="B244" s="176">
        <v>239</v>
      </c>
      <c r="C244" s="149" t="s">
        <v>496</v>
      </c>
      <c r="D244" s="149">
        <v>76</v>
      </c>
      <c r="E244" s="151">
        <v>10</v>
      </c>
      <c r="F244" s="153">
        <v>5000</v>
      </c>
      <c r="G244" s="153">
        <v>580</v>
      </c>
      <c r="H244" s="177">
        <v>100.8</v>
      </c>
      <c r="I244" s="177">
        <f t="shared" si="0"/>
        <v>1600</v>
      </c>
      <c r="J244" s="177">
        <v>500</v>
      </c>
      <c r="K244" s="178">
        <v>500</v>
      </c>
      <c r="L244" s="178"/>
      <c r="M244" s="178"/>
      <c r="N244" s="153">
        <f t="shared" si="1"/>
        <v>8280.7999999999993</v>
      </c>
      <c r="O244" s="179" t="s">
        <v>51</v>
      </c>
      <c r="P244" s="153"/>
    </row>
    <row r="245" spans="1:16" ht="12.5" hidden="1" x14ac:dyDescent="0.25">
      <c r="A245" s="175" t="s">
        <v>225</v>
      </c>
      <c r="B245" s="176">
        <v>240</v>
      </c>
      <c r="C245" s="149" t="s">
        <v>497</v>
      </c>
      <c r="D245" s="149">
        <v>328</v>
      </c>
      <c r="E245" s="151">
        <v>41</v>
      </c>
      <c r="F245" s="153">
        <v>3500</v>
      </c>
      <c r="G245" s="153">
        <v>470</v>
      </c>
      <c r="H245" s="177">
        <v>100.8</v>
      </c>
      <c r="I245" s="177">
        <f t="shared" si="0"/>
        <v>6560</v>
      </c>
      <c r="J245" s="177">
        <v>500</v>
      </c>
      <c r="K245" s="178">
        <v>500</v>
      </c>
      <c r="L245" s="178"/>
      <c r="M245" s="178"/>
      <c r="N245" s="153">
        <f t="shared" si="1"/>
        <v>11630.8</v>
      </c>
      <c r="O245" s="179" t="s">
        <v>51</v>
      </c>
      <c r="P245" s="153"/>
    </row>
    <row r="246" spans="1:16" ht="12.5" hidden="1" x14ac:dyDescent="0.25">
      <c r="A246" s="175" t="s">
        <v>225</v>
      </c>
      <c r="B246" s="176">
        <v>241</v>
      </c>
      <c r="C246" s="149" t="s">
        <v>498</v>
      </c>
      <c r="D246" s="149">
        <v>337</v>
      </c>
      <c r="E246" s="151">
        <v>43</v>
      </c>
      <c r="F246" s="153">
        <v>3500</v>
      </c>
      <c r="G246" s="153">
        <v>560</v>
      </c>
      <c r="H246" s="177">
        <v>100.8</v>
      </c>
      <c r="I246" s="177">
        <f t="shared" si="0"/>
        <v>6880</v>
      </c>
      <c r="J246" s="177">
        <v>500</v>
      </c>
      <c r="K246" s="178">
        <v>500</v>
      </c>
      <c r="L246" s="178"/>
      <c r="M246" s="178"/>
      <c r="N246" s="153">
        <f t="shared" si="1"/>
        <v>12040.8</v>
      </c>
      <c r="O246" s="179" t="s">
        <v>51</v>
      </c>
      <c r="P246" s="153"/>
    </row>
    <row r="247" spans="1:16" ht="12.5" hidden="1" x14ac:dyDescent="0.25">
      <c r="A247" s="175" t="s">
        <v>229</v>
      </c>
      <c r="B247" s="176">
        <v>242</v>
      </c>
      <c r="C247" s="149" t="s">
        <v>231</v>
      </c>
      <c r="D247" s="149">
        <v>264</v>
      </c>
      <c r="E247" s="151">
        <v>33</v>
      </c>
      <c r="F247" s="153">
        <v>8300</v>
      </c>
      <c r="G247" s="153">
        <v>2180</v>
      </c>
      <c r="H247" s="177">
        <v>100.8</v>
      </c>
      <c r="I247" s="177">
        <f t="shared" si="0"/>
        <v>5280</v>
      </c>
      <c r="J247" s="177">
        <v>500</v>
      </c>
      <c r="K247" s="178">
        <v>500</v>
      </c>
      <c r="L247" s="178"/>
      <c r="M247" s="178"/>
      <c r="N247" s="153">
        <f t="shared" si="1"/>
        <v>16860.8</v>
      </c>
      <c r="O247" s="179" t="s">
        <v>51</v>
      </c>
      <c r="P247" s="153"/>
    </row>
    <row r="248" spans="1:16" ht="12.5" hidden="1" x14ac:dyDescent="0.25">
      <c r="A248" s="175" t="s">
        <v>229</v>
      </c>
      <c r="B248" s="176">
        <v>243</v>
      </c>
      <c r="C248" s="149" t="s">
        <v>234</v>
      </c>
      <c r="D248" s="149">
        <v>40</v>
      </c>
      <c r="E248" s="151">
        <v>5</v>
      </c>
      <c r="F248" s="153">
        <v>3000</v>
      </c>
      <c r="G248" s="153">
        <v>1090</v>
      </c>
      <c r="H248" s="177">
        <v>100.8</v>
      </c>
      <c r="I248" s="177">
        <f t="shared" si="0"/>
        <v>800</v>
      </c>
      <c r="J248" s="177">
        <v>500</v>
      </c>
      <c r="K248" s="178">
        <v>500</v>
      </c>
      <c r="L248" s="178"/>
      <c r="M248" s="178"/>
      <c r="N248" s="153">
        <f t="shared" si="1"/>
        <v>5990.8</v>
      </c>
      <c r="O248" s="179" t="s">
        <v>51</v>
      </c>
      <c r="P248" s="153"/>
    </row>
    <row r="249" spans="1:16" ht="12.5" hidden="1" x14ac:dyDescent="0.25">
      <c r="A249" s="175" t="s">
        <v>229</v>
      </c>
      <c r="B249" s="176">
        <v>244</v>
      </c>
      <c r="C249" s="149" t="s">
        <v>236</v>
      </c>
      <c r="D249" s="149">
        <v>40</v>
      </c>
      <c r="E249" s="151">
        <v>5</v>
      </c>
      <c r="F249" s="153">
        <v>3000</v>
      </c>
      <c r="G249" s="153">
        <v>1080</v>
      </c>
      <c r="H249" s="177">
        <v>100.8</v>
      </c>
      <c r="I249" s="177">
        <f t="shared" si="0"/>
        <v>800</v>
      </c>
      <c r="J249" s="177">
        <v>500</v>
      </c>
      <c r="K249" s="178">
        <v>500</v>
      </c>
      <c r="L249" s="178"/>
      <c r="M249" s="177"/>
      <c r="N249" s="153">
        <f t="shared" si="1"/>
        <v>5980.8</v>
      </c>
      <c r="O249" s="179" t="s">
        <v>51</v>
      </c>
      <c r="P249" s="153"/>
    </row>
    <row r="250" spans="1:16" ht="12.5" hidden="1" x14ac:dyDescent="0.25">
      <c r="A250" s="175" t="s">
        <v>229</v>
      </c>
      <c r="B250" s="176">
        <v>245</v>
      </c>
      <c r="C250" s="149" t="s">
        <v>238</v>
      </c>
      <c r="D250" s="149">
        <v>80</v>
      </c>
      <c r="E250" s="151">
        <v>10</v>
      </c>
      <c r="F250" s="153">
        <v>4700</v>
      </c>
      <c r="G250" s="153">
        <v>1080</v>
      </c>
      <c r="H250" s="177">
        <v>100.8</v>
      </c>
      <c r="I250" s="177">
        <f t="shared" si="0"/>
        <v>1600</v>
      </c>
      <c r="J250" s="177">
        <v>500</v>
      </c>
      <c r="K250" s="178">
        <v>500</v>
      </c>
      <c r="L250" s="178"/>
      <c r="M250" s="178"/>
      <c r="N250" s="153">
        <f t="shared" si="1"/>
        <v>8480.7999999999993</v>
      </c>
      <c r="O250" s="179" t="s">
        <v>51</v>
      </c>
      <c r="P250" s="153"/>
    </row>
    <row r="251" spans="1:16" ht="12.5" hidden="1" x14ac:dyDescent="0.25">
      <c r="A251" s="175" t="s">
        <v>229</v>
      </c>
      <c r="B251" s="176">
        <v>246</v>
      </c>
      <c r="C251" s="149" t="s">
        <v>240</v>
      </c>
      <c r="D251" s="149">
        <v>80</v>
      </c>
      <c r="E251" s="151">
        <v>10</v>
      </c>
      <c r="F251" s="153">
        <v>4400</v>
      </c>
      <c r="G251" s="153">
        <v>1080</v>
      </c>
      <c r="H251" s="177">
        <v>100.8</v>
      </c>
      <c r="I251" s="177">
        <f t="shared" si="0"/>
        <v>1600</v>
      </c>
      <c r="J251" s="177">
        <v>500</v>
      </c>
      <c r="K251" s="178">
        <v>500</v>
      </c>
      <c r="L251" s="178"/>
      <c r="M251" s="178"/>
      <c r="N251" s="153">
        <f t="shared" si="1"/>
        <v>8180.8</v>
      </c>
      <c r="O251" s="179" t="s">
        <v>51</v>
      </c>
      <c r="P251" s="153"/>
    </row>
    <row r="252" spans="1:16" ht="12.5" hidden="1" x14ac:dyDescent="0.25">
      <c r="A252" s="175" t="s">
        <v>229</v>
      </c>
      <c r="B252" s="176">
        <v>247</v>
      </c>
      <c r="C252" s="149" t="s">
        <v>242</v>
      </c>
      <c r="D252" s="149">
        <v>40</v>
      </c>
      <c r="E252" s="151">
        <v>5</v>
      </c>
      <c r="F252" s="153">
        <v>3000</v>
      </c>
      <c r="G252" s="153">
        <v>1080</v>
      </c>
      <c r="H252" s="177">
        <v>100.8</v>
      </c>
      <c r="I252" s="177">
        <f t="shared" si="0"/>
        <v>800</v>
      </c>
      <c r="J252" s="177">
        <v>500</v>
      </c>
      <c r="K252" s="178">
        <v>500</v>
      </c>
      <c r="L252" s="178"/>
      <c r="M252" s="178"/>
      <c r="N252" s="153">
        <f t="shared" si="1"/>
        <v>5980.8</v>
      </c>
      <c r="O252" s="179" t="s">
        <v>51</v>
      </c>
      <c r="P252" s="153"/>
    </row>
    <row r="253" spans="1:16" ht="12.5" hidden="1" x14ac:dyDescent="0.25">
      <c r="A253" s="175" t="s">
        <v>229</v>
      </c>
      <c r="B253" s="176">
        <v>248</v>
      </c>
      <c r="C253" s="149" t="s">
        <v>244</v>
      </c>
      <c r="D253" s="149">
        <v>40</v>
      </c>
      <c r="E253" s="151">
        <v>5</v>
      </c>
      <c r="F253" s="153">
        <v>3000</v>
      </c>
      <c r="G253" s="153">
        <v>1090</v>
      </c>
      <c r="H253" s="177">
        <v>100.8</v>
      </c>
      <c r="I253" s="177">
        <f t="shared" si="0"/>
        <v>800</v>
      </c>
      <c r="J253" s="177">
        <v>500</v>
      </c>
      <c r="K253" s="178">
        <v>500</v>
      </c>
      <c r="L253" s="178"/>
      <c r="M253" s="178"/>
      <c r="N253" s="153">
        <f t="shared" si="1"/>
        <v>5990.8</v>
      </c>
      <c r="O253" s="179" t="s">
        <v>51</v>
      </c>
      <c r="P253" s="153"/>
    </row>
    <row r="254" spans="1:16" ht="12.5" hidden="1" x14ac:dyDescent="0.25">
      <c r="A254" s="175" t="s">
        <v>229</v>
      </c>
      <c r="B254" s="176">
        <v>249</v>
      </c>
      <c r="C254" s="149" t="s">
        <v>246</v>
      </c>
      <c r="D254" s="149">
        <v>40</v>
      </c>
      <c r="E254" s="151">
        <v>5</v>
      </c>
      <c r="F254" s="153">
        <v>3000</v>
      </c>
      <c r="G254" s="153"/>
      <c r="H254" s="177">
        <v>100.8</v>
      </c>
      <c r="I254" s="177">
        <f t="shared" si="0"/>
        <v>800</v>
      </c>
      <c r="J254" s="177">
        <v>500</v>
      </c>
      <c r="K254" s="178">
        <v>500</v>
      </c>
      <c r="L254" s="178"/>
      <c r="M254" s="178"/>
      <c r="N254" s="153">
        <f t="shared" si="1"/>
        <v>4900.8</v>
      </c>
      <c r="O254" s="179" t="s">
        <v>51</v>
      </c>
      <c r="P254" s="153"/>
    </row>
    <row r="255" spans="1:16" ht="12.5" hidden="1" x14ac:dyDescent="0.25">
      <c r="A255" s="175" t="s">
        <v>229</v>
      </c>
      <c r="B255" s="176">
        <v>250</v>
      </c>
      <c r="C255" s="149" t="s">
        <v>499</v>
      </c>
      <c r="D255" s="149">
        <v>40</v>
      </c>
      <c r="E255" s="151">
        <v>5</v>
      </c>
      <c r="F255" s="153">
        <v>4000</v>
      </c>
      <c r="G255" s="153"/>
      <c r="H255" s="177">
        <v>100.8</v>
      </c>
      <c r="I255" s="177">
        <f t="shared" si="0"/>
        <v>800</v>
      </c>
      <c r="J255" s="177">
        <v>500</v>
      </c>
      <c r="K255" s="178">
        <v>500</v>
      </c>
      <c r="L255" s="178"/>
      <c r="M255" s="178"/>
      <c r="N255" s="153">
        <f t="shared" si="1"/>
        <v>5900.8</v>
      </c>
      <c r="O255" s="179" t="s">
        <v>51</v>
      </c>
      <c r="P255" s="153"/>
    </row>
    <row r="256" spans="1:16" ht="12.5" hidden="1" x14ac:dyDescent="0.25">
      <c r="A256" s="175" t="s">
        <v>229</v>
      </c>
      <c r="B256" s="176">
        <v>251</v>
      </c>
      <c r="C256" s="149" t="s">
        <v>500</v>
      </c>
      <c r="D256" s="149">
        <v>24</v>
      </c>
      <c r="E256" s="151">
        <v>3</v>
      </c>
      <c r="F256" s="153">
        <v>2500</v>
      </c>
      <c r="G256" s="153"/>
      <c r="H256" s="177">
        <v>100.8</v>
      </c>
      <c r="I256" s="177">
        <f t="shared" si="0"/>
        <v>480</v>
      </c>
      <c r="J256" s="177">
        <v>500</v>
      </c>
      <c r="K256" s="178">
        <v>500</v>
      </c>
      <c r="L256" s="178"/>
      <c r="M256" s="178"/>
      <c r="N256" s="153">
        <f t="shared" si="1"/>
        <v>4080.8</v>
      </c>
      <c r="O256" s="179" t="s">
        <v>51</v>
      </c>
      <c r="P256" s="153"/>
    </row>
    <row r="257" spans="1:16" ht="12.5" hidden="1" x14ac:dyDescent="0.25">
      <c r="A257" s="175" t="s">
        <v>229</v>
      </c>
      <c r="B257" s="176">
        <v>252</v>
      </c>
      <c r="C257" s="149" t="s">
        <v>501</v>
      </c>
      <c r="D257" s="149">
        <v>80</v>
      </c>
      <c r="E257" s="151">
        <v>10</v>
      </c>
      <c r="F257" s="153">
        <v>5000</v>
      </c>
      <c r="G257" s="153"/>
      <c r="H257" s="177">
        <v>100.8</v>
      </c>
      <c r="I257" s="177">
        <f t="shared" si="0"/>
        <v>1600</v>
      </c>
      <c r="J257" s="177">
        <v>500</v>
      </c>
      <c r="K257" s="178">
        <v>500</v>
      </c>
      <c r="L257" s="178"/>
      <c r="M257" s="178"/>
      <c r="N257" s="153">
        <f t="shared" si="1"/>
        <v>7700.8</v>
      </c>
      <c r="O257" s="179" t="s">
        <v>51</v>
      </c>
      <c r="P257" s="153"/>
    </row>
    <row r="258" spans="1:16" ht="12.5" hidden="1" x14ac:dyDescent="0.25">
      <c r="A258" s="175" t="s">
        <v>229</v>
      </c>
      <c r="B258" s="176">
        <v>253</v>
      </c>
      <c r="C258" s="149" t="s">
        <v>502</v>
      </c>
      <c r="D258" s="149">
        <v>120</v>
      </c>
      <c r="E258" s="151">
        <v>15</v>
      </c>
      <c r="F258" s="153">
        <v>10000</v>
      </c>
      <c r="G258" s="153"/>
      <c r="H258" s="177">
        <v>100.8</v>
      </c>
      <c r="I258" s="177">
        <f t="shared" si="0"/>
        <v>2400</v>
      </c>
      <c r="J258" s="177">
        <v>500</v>
      </c>
      <c r="K258" s="178">
        <v>500</v>
      </c>
      <c r="L258" s="178"/>
      <c r="M258" s="178"/>
      <c r="N258" s="153">
        <f t="shared" si="1"/>
        <v>13500.8</v>
      </c>
      <c r="O258" s="179" t="s">
        <v>51</v>
      </c>
      <c r="P258" s="152"/>
    </row>
    <row r="259" spans="1:16" ht="12.5" hidden="1" x14ac:dyDescent="0.25">
      <c r="A259" s="175" t="s">
        <v>247</v>
      </c>
      <c r="B259" s="176">
        <v>254</v>
      </c>
      <c r="C259" s="149" t="s">
        <v>503</v>
      </c>
      <c r="D259" s="149">
        <v>234</v>
      </c>
      <c r="E259" s="151">
        <v>30</v>
      </c>
      <c r="F259" s="153">
        <v>5000</v>
      </c>
      <c r="G259" s="153">
        <v>500</v>
      </c>
      <c r="H259" s="177">
        <v>100.8</v>
      </c>
      <c r="I259" s="177">
        <f t="shared" si="0"/>
        <v>4800</v>
      </c>
      <c r="J259" s="177">
        <v>500</v>
      </c>
      <c r="K259" s="178">
        <v>500</v>
      </c>
      <c r="L259" s="178"/>
      <c r="M259" s="178"/>
      <c r="N259" s="153">
        <f t="shared" si="1"/>
        <v>11400.8</v>
      </c>
      <c r="O259" s="179" t="s">
        <v>51</v>
      </c>
      <c r="P259" s="153"/>
    </row>
    <row r="260" spans="1:16" ht="12.5" hidden="1" x14ac:dyDescent="0.25">
      <c r="A260" s="175" t="s">
        <v>247</v>
      </c>
      <c r="B260" s="176">
        <v>255</v>
      </c>
      <c r="C260" s="149" t="s">
        <v>249</v>
      </c>
      <c r="D260" s="149">
        <v>132</v>
      </c>
      <c r="E260" s="151">
        <v>17</v>
      </c>
      <c r="F260" s="153">
        <v>7000</v>
      </c>
      <c r="G260" s="153">
        <v>500</v>
      </c>
      <c r="H260" s="177">
        <v>100.8</v>
      </c>
      <c r="I260" s="177">
        <f t="shared" si="0"/>
        <v>2720</v>
      </c>
      <c r="J260" s="177">
        <v>500</v>
      </c>
      <c r="K260" s="178">
        <v>500</v>
      </c>
      <c r="L260" s="178"/>
      <c r="M260" s="178"/>
      <c r="N260" s="153">
        <f t="shared" si="1"/>
        <v>11320.8</v>
      </c>
      <c r="O260" s="179" t="s">
        <v>51</v>
      </c>
      <c r="P260" s="153"/>
    </row>
    <row r="261" spans="1:16" ht="12.5" hidden="1" x14ac:dyDescent="0.25">
      <c r="A261" s="175" t="s">
        <v>95</v>
      </c>
      <c r="B261" s="176">
        <v>1</v>
      </c>
      <c r="C261" s="149" t="s">
        <v>317</v>
      </c>
      <c r="D261" s="149">
        <v>302</v>
      </c>
      <c r="E261" s="151">
        <v>38</v>
      </c>
      <c r="F261" s="153">
        <v>8000</v>
      </c>
      <c r="G261" s="153">
        <v>300</v>
      </c>
      <c r="H261" s="177">
        <v>100.8</v>
      </c>
      <c r="I261" s="177">
        <f t="shared" ref="I261:I323" si="2">E261*160</f>
        <v>6080</v>
      </c>
      <c r="J261" s="177">
        <v>500</v>
      </c>
      <c r="K261" s="178">
        <v>500</v>
      </c>
      <c r="L261" s="178"/>
      <c r="M261" s="178">
        <v>800</v>
      </c>
      <c r="N261" s="153">
        <f t="shared" ref="N261:N323" si="3">F261+G261+H261+I261+L261+M261+J261+K261</f>
        <v>16280.8</v>
      </c>
      <c r="O261" s="179" t="s">
        <v>250</v>
      </c>
      <c r="P261" s="152"/>
    </row>
    <row r="262" spans="1:16" ht="12.5" hidden="1" x14ac:dyDescent="0.25">
      <c r="A262" s="175" t="s">
        <v>95</v>
      </c>
      <c r="B262" s="176">
        <v>2</v>
      </c>
      <c r="C262" s="149" t="s">
        <v>318</v>
      </c>
      <c r="D262" s="149">
        <v>336</v>
      </c>
      <c r="E262" s="151">
        <v>42</v>
      </c>
      <c r="F262" s="153">
        <v>10000</v>
      </c>
      <c r="G262" s="153">
        <v>685</v>
      </c>
      <c r="H262" s="177">
        <v>100.8</v>
      </c>
      <c r="I262" s="177">
        <f t="shared" si="2"/>
        <v>6720</v>
      </c>
      <c r="J262" s="177">
        <v>500</v>
      </c>
      <c r="K262" s="178">
        <v>500</v>
      </c>
      <c r="L262" s="178"/>
      <c r="M262" s="178">
        <v>800</v>
      </c>
      <c r="N262" s="153">
        <f t="shared" si="3"/>
        <v>19305.8</v>
      </c>
      <c r="O262" s="179" t="s">
        <v>250</v>
      </c>
      <c r="P262" s="153"/>
    </row>
    <row r="263" spans="1:16" ht="12.5" hidden="1" x14ac:dyDescent="0.25">
      <c r="A263" s="175" t="s">
        <v>95</v>
      </c>
      <c r="B263" s="176">
        <v>3</v>
      </c>
      <c r="C263" s="149" t="s">
        <v>319</v>
      </c>
      <c r="D263" s="149">
        <v>445</v>
      </c>
      <c r="E263" s="151">
        <v>56</v>
      </c>
      <c r="F263" s="153">
        <v>8000</v>
      </c>
      <c r="G263" s="153">
        <v>400</v>
      </c>
      <c r="H263" s="177">
        <v>100.8</v>
      </c>
      <c r="I263" s="177">
        <f t="shared" si="2"/>
        <v>8960</v>
      </c>
      <c r="J263" s="177">
        <v>500</v>
      </c>
      <c r="K263" s="178">
        <v>500</v>
      </c>
      <c r="L263" s="178"/>
      <c r="M263" s="177">
        <v>800</v>
      </c>
      <c r="N263" s="153">
        <f t="shared" si="3"/>
        <v>19260.8</v>
      </c>
      <c r="O263" s="179" t="s">
        <v>250</v>
      </c>
      <c r="P263" s="153"/>
    </row>
    <row r="264" spans="1:16" ht="12.5" hidden="1" x14ac:dyDescent="0.25">
      <c r="A264" s="175" t="s">
        <v>95</v>
      </c>
      <c r="B264" s="176">
        <v>4</v>
      </c>
      <c r="C264" s="149" t="s">
        <v>100</v>
      </c>
      <c r="D264" s="149">
        <v>226</v>
      </c>
      <c r="E264" s="151">
        <v>29</v>
      </c>
      <c r="F264" s="153">
        <v>10000</v>
      </c>
      <c r="G264" s="153">
        <v>590</v>
      </c>
      <c r="H264" s="177">
        <v>100.8</v>
      </c>
      <c r="I264" s="177">
        <f t="shared" si="2"/>
        <v>4640</v>
      </c>
      <c r="J264" s="177">
        <v>500</v>
      </c>
      <c r="K264" s="178">
        <v>500</v>
      </c>
      <c r="L264" s="178"/>
      <c r="M264" s="178">
        <v>800</v>
      </c>
      <c r="N264" s="153">
        <f t="shared" si="3"/>
        <v>17130.8</v>
      </c>
      <c r="O264" s="179" t="s">
        <v>250</v>
      </c>
      <c r="P264" s="153"/>
    </row>
    <row r="265" spans="1:16" ht="12.5" hidden="1" x14ac:dyDescent="0.25">
      <c r="A265" s="175" t="s">
        <v>95</v>
      </c>
      <c r="B265" s="176">
        <v>5</v>
      </c>
      <c r="C265" s="149" t="s">
        <v>102</v>
      </c>
      <c r="D265" s="149">
        <v>306</v>
      </c>
      <c r="E265" s="151">
        <v>39</v>
      </c>
      <c r="F265" s="153">
        <v>10000</v>
      </c>
      <c r="G265" s="153">
        <v>740</v>
      </c>
      <c r="H265" s="177">
        <v>100.8</v>
      </c>
      <c r="I265" s="177">
        <f t="shared" si="2"/>
        <v>6240</v>
      </c>
      <c r="J265" s="177">
        <v>500</v>
      </c>
      <c r="K265" s="178">
        <v>500</v>
      </c>
      <c r="L265" s="178"/>
      <c r="M265" s="178">
        <v>800</v>
      </c>
      <c r="N265" s="153">
        <f t="shared" si="3"/>
        <v>18880.8</v>
      </c>
      <c r="O265" s="179" t="s">
        <v>250</v>
      </c>
      <c r="P265" s="153"/>
    </row>
    <row r="266" spans="1:16" ht="12.5" hidden="1" x14ac:dyDescent="0.25">
      <c r="A266" s="175" t="s">
        <v>95</v>
      </c>
      <c r="B266" s="176">
        <v>6</v>
      </c>
      <c r="C266" s="149" t="s">
        <v>104</v>
      </c>
      <c r="D266" s="149">
        <v>306</v>
      </c>
      <c r="E266" s="151">
        <v>39</v>
      </c>
      <c r="F266" s="153">
        <v>10000</v>
      </c>
      <c r="G266" s="153">
        <v>625</v>
      </c>
      <c r="H266" s="177">
        <v>100.8</v>
      </c>
      <c r="I266" s="177">
        <f t="shared" si="2"/>
        <v>6240</v>
      </c>
      <c r="J266" s="177">
        <v>500</v>
      </c>
      <c r="K266" s="178">
        <v>500</v>
      </c>
      <c r="L266" s="178"/>
      <c r="M266" s="178">
        <v>800</v>
      </c>
      <c r="N266" s="153">
        <f t="shared" si="3"/>
        <v>18765.8</v>
      </c>
      <c r="O266" s="179" t="s">
        <v>250</v>
      </c>
      <c r="P266" s="153"/>
    </row>
    <row r="267" spans="1:16" ht="12.5" hidden="1" x14ac:dyDescent="0.25">
      <c r="A267" s="175" t="s">
        <v>95</v>
      </c>
      <c r="B267" s="176">
        <v>7</v>
      </c>
      <c r="C267" s="149" t="s">
        <v>323</v>
      </c>
      <c r="D267" s="180">
        <v>1276</v>
      </c>
      <c r="E267" s="151">
        <v>160</v>
      </c>
      <c r="F267" s="153">
        <v>10000</v>
      </c>
      <c r="G267" s="153">
        <v>350</v>
      </c>
      <c r="H267" s="177">
        <v>100.8</v>
      </c>
      <c r="I267" s="177">
        <f t="shared" si="2"/>
        <v>25600</v>
      </c>
      <c r="J267" s="177">
        <v>500</v>
      </c>
      <c r="K267" s="178">
        <v>500</v>
      </c>
      <c r="L267" s="178"/>
      <c r="M267" s="178">
        <v>800</v>
      </c>
      <c r="N267" s="153">
        <f t="shared" si="3"/>
        <v>37850.800000000003</v>
      </c>
      <c r="O267" s="179" t="s">
        <v>250</v>
      </c>
      <c r="P267" s="153"/>
    </row>
    <row r="268" spans="1:16" ht="12.5" hidden="1" x14ac:dyDescent="0.25">
      <c r="A268" s="175" t="s">
        <v>95</v>
      </c>
      <c r="B268" s="176">
        <v>8</v>
      </c>
      <c r="C268" s="149" t="s">
        <v>324</v>
      </c>
      <c r="D268" s="149">
        <v>352</v>
      </c>
      <c r="E268" s="151">
        <v>44</v>
      </c>
      <c r="F268" s="153">
        <v>8000</v>
      </c>
      <c r="G268" s="153">
        <v>400</v>
      </c>
      <c r="H268" s="177">
        <v>100.8</v>
      </c>
      <c r="I268" s="177">
        <f t="shared" si="2"/>
        <v>7040</v>
      </c>
      <c r="J268" s="177">
        <v>500</v>
      </c>
      <c r="K268" s="178">
        <v>500</v>
      </c>
      <c r="L268" s="178"/>
      <c r="M268" s="178">
        <v>800</v>
      </c>
      <c r="N268" s="153">
        <f t="shared" si="3"/>
        <v>17340.8</v>
      </c>
      <c r="O268" s="179" t="s">
        <v>250</v>
      </c>
      <c r="P268" s="153"/>
    </row>
    <row r="269" spans="1:16" ht="12.5" hidden="1" x14ac:dyDescent="0.25">
      <c r="A269" s="175" t="s">
        <v>95</v>
      </c>
      <c r="B269" s="176">
        <v>9</v>
      </c>
      <c r="C269" s="149" t="s">
        <v>325</v>
      </c>
      <c r="D269" s="149">
        <v>318</v>
      </c>
      <c r="E269" s="151">
        <v>40</v>
      </c>
      <c r="F269" s="153">
        <v>9000</v>
      </c>
      <c r="G269" s="153">
        <v>400</v>
      </c>
      <c r="H269" s="177">
        <v>100.8</v>
      </c>
      <c r="I269" s="177">
        <f t="shared" si="2"/>
        <v>6400</v>
      </c>
      <c r="J269" s="177">
        <v>500</v>
      </c>
      <c r="K269" s="178">
        <v>500</v>
      </c>
      <c r="L269" s="178"/>
      <c r="M269" s="177">
        <v>800</v>
      </c>
      <c r="N269" s="153">
        <f t="shared" si="3"/>
        <v>17700.8</v>
      </c>
      <c r="O269" s="179" t="s">
        <v>250</v>
      </c>
      <c r="P269" s="153"/>
    </row>
    <row r="270" spans="1:16" ht="12.5" hidden="1" x14ac:dyDescent="0.25">
      <c r="A270" s="175" t="s">
        <v>95</v>
      </c>
      <c r="B270" s="176">
        <v>10</v>
      </c>
      <c r="C270" s="149" t="s">
        <v>326</v>
      </c>
      <c r="D270" s="149">
        <v>152</v>
      </c>
      <c r="E270" s="151">
        <v>19</v>
      </c>
      <c r="F270" s="153">
        <v>10000</v>
      </c>
      <c r="G270" s="153">
        <v>500</v>
      </c>
      <c r="H270" s="177">
        <v>100.8</v>
      </c>
      <c r="I270" s="177">
        <f t="shared" si="2"/>
        <v>3040</v>
      </c>
      <c r="J270" s="177">
        <v>500</v>
      </c>
      <c r="K270" s="178">
        <v>500</v>
      </c>
      <c r="L270" s="178"/>
      <c r="M270" s="177">
        <v>800</v>
      </c>
      <c r="N270" s="153">
        <f t="shared" si="3"/>
        <v>15440.8</v>
      </c>
      <c r="O270" s="179" t="s">
        <v>250</v>
      </c>
      <c r="P270" s="153"/>
    </row>
    <row r="271" spans="1:16" ht="12.5" hidden="1" x14ac:dyDescent="0.25">
      <c r="A271" s="175" t="s">
        <v>95</v>
      </c>
      <c r="B271" s="176">
        <v>11</v>
      </c>
      <c r="C271" s="149" t="s">
        <v>327</v>
      </c>
      <c r="D271" s="149">
        <v>96</v>
      </c>
      <c r="E271" s="151">
        <v>12</v>
      </c>
      <c r="F271" s="153">
        <v>3500</v>
      </c>
      <c r="G271" s="153">
        <v>500</v>
      </c>
      <c r="H271" s="177">
        <v>100.8</v>
      </c>
      <c r="I271" s="177">
        <f t="shared" si="2"/>
        <v>1920</v>
      </c>
      <c r="J271" s="177">
        <v>500</v>
      </c>
      <c r="K271" s="178">
        <v>500</v>
      </c>
      <c r="L271" s="178"/>
      <c r="M271" s="178">
        <v>800</v>
      </c>
      <c r="N271" s="153">
        <f t="shared" si="3"/>
        <v>7820.8</v>
      </c>
      <c r="O271" s="179" t="s">
        <v>250</v>
      </c>
      <c r="P271" s="153"/>
    </row>
    <row r="272" spans="1:16" ht="12.5" hidden="1" x14ac:dyDescent="0.25">
      <c r="A272" s="175" t="s">
        <v>95</v>
      </c>
      <c r="B272" s="176">
        <v>12</v>
      </c>
      <c r="C272" s="149" t="s">
        <v>328</v>
      </c>
      <c r="D272" s="149">
        <v>445</v>
      </c>
      <c r="E272" s="151">
        <v>56</v>
      </c>
      <c r="F272" s="153">
        <v>8000</v>
      </c>
      <c r="G272" s="153">
        <v>300</v>
      </c>
      <c r="H272" s="177">
        <v>100.8</v>
      </c>
      <c r="I272" s="177">
        <f t="shared" si="2"/>
        <v>8960</v>
      </c>
      <c r="J272" s="177">
        <v>500</v>
      </c>
      <c r="K272" s="178">
        <v>500</v>
      </c>
      <c r="L272" s="178"/>
      <c r="M272" s="178">
        <v>800</v>
      </c>
      <c r="N272" s="153">
        <f t="shared" si="3"/>
        <v>19160.8</v>
      </c>
      <c r="O272" s="179" t="s">
        <v>250</v>
      </c>
      <c r="P272" s="153"/>
    </row>
    <row r="273" spans="1:16" ht="12.5" hidden="1" x14ac:dyDescent="0.25">
      <c r="A273" s="175" t="s">
        <v>95</v>
      </c>
      <c r="B273" s="176">
        <v>13</v>
      </c>
      <c r="C273" s="149" t="s">
        <v>329</v>
      </c>
      <c r="D273" s="149">
        <v>212</v>
      </c>
      <c r="E273" s="151">
        <v>27</v>
      </c>
      <c r="F273" s="153">
        <v>8000</v>
      </c>
      <c r="G273" s="153">
        <v>500</v>
      </c>
      <c r="H273" s="177">
        <v>100.8</v>
      </c>
      <c r="I273" s="177">
        <f t="shared" si="2"/>
        <v>4320</v>
      </c>
      <c r="J273" s="177">
        <v>500</v>
      </c>
      <c r="K273" s="178">
        <v>500</v>
      </c>
      <c r="L273" s="178"/>
      <c r="M273" s="178">
        <v>800</v>
      </c>
      <c r="N273" s="153">
        <f t="shared" si="3"/>
        <v>14720.8</v>
      </c>
      <c r="O273" s="179" t="s">
        <v>250</v>
      </c>
      <c r="P273" s="153"/>
    </row>
    <row r="274" spans="1:16" ht="12.5" hidden="1" x14ac:dyDescent="0.25">
      <c r="A274" s="175" t="s">
        <v>95</v>
      </c>
      <c r="B274" s="176">
        <v>14</v>
      </c>
      <c r="C274" s="149" t="s">
        <v>31</v>
      </c>
      <c r="D274" s="149">
        <v>232</v>
      </c>
      <c r="E274" s="151">
        <v>29</v>
      </c>
      <c r="F274" s="153">
        <v>10000</v>
      </c>
      <c r="G274" s="153">
        <v>500</v>
      </c>
      <c r="H274" s="177">
        <v>100.8</v>
      </c>
      <c r="I274" s="177">
        <f t="shared" si="2"/>
        <v>4640</v>
      </c>
      <c r="J274" s="177">
        <v>500</v>
      </c>
      <c r="K274" s="178">
        <v>500</v>
      </c>
      <c r="L274" s="178"/>
      <c r="M274" s="178">
        <v>800</v>
      </c>
      <c r="N274" s="153">
        <f t="shared" si="3"/>
        <v>17040.8</v>
      </c>
      <c r="O274" s="179" t="s">
        <v>250</v>
      </c>
      <c r="P274" s="153"/>
    </row>
    <row r="275" spans="1:16" ht="12.5" hidden="1" x14ac:dyDescent="0.25">
      <c r="A275" s="175" t="s">
        <v>95</v>
      </c>
      <c r="B275" s="176">
        <v>15</v>
      </c>
      <c r="C275" s="149" t="s">
        <v>330</v>
      </c>
      <c r="D275" s="149">
        <v>312</v>
      </c>
      <c r="E275" s="151">
        <v>39</v>
      </c>
      <c r="F275" s="153">
        <v>8000</v>
      </c>
      <c r="G275" s="153">
        <v>500</v>
      </c>
      <c r="H275" s="177">
        <v>100.8</v>
      </c>
      <c r="I275" s="177">
        <f t="shared" si="2"/>
        <v>6240</v>
      </c>
      <c r="J275" s="177">
        <v>500</v>
      </c>
      <c r="K275" s="178">
        <v>500</v>
      </c>
      <c r="L275" s="178"/>
      <c r="M275" s="177">
        <v>800</v>
      </c>
      <c r="N275" s="153">
        <f t="shared" si="3"/>
        <v>16640.8</v>
      </c>
      <c r="O275" s="179" t="s">
        <v>250</v>
      </c>
      <c r="P275" s="153"/>
    </row>
    <row r="276" spans="1:16" ht="12.5" hidden="1" x14ac:dyDescent="0.25">
      <c r="A276" s="175" t="s">
        <v>95</v>
      </c>
      <c r="B276" s="176">
        <v>16</v>
      </c>
      <c r="C276" s="149" t="s">
        <v>331</v>
      </c>
      <c r="D276" s="149">
        <v>232</v>
      </c>
      <c r="E276" s="151">
        <v>29</v>
      </c>
      <c r="F276" s="153">
        <v>8000</v>
      </c>
      <c r="G276" s="153">
        <v>886</v>
      </c>
      <c r="H276" s="177">
        <v>100.8</v>
      </c>
      <c r="I276" s="177">
        <f t="shared" si="2"/>
        <v>4640</v>
      </c>
      <c r="J276" s="177">
        <v>500</v>
      </c>
      <c r="K276" s="178">
        <v>500</v>
      </c>
      <c r="L276" s="181"/>
      <c r="M276" s="177">
        <v>800</v>
      </c>
      <c r="N276" s="153">
        <f t="shared" si="3"/>
        <v>15426.8</v>
      </c>
      <c r="O276" s="179" t="s">
        <v>250</v>
      </c>
      <c r="P276" s="153"/>
    </row>
    <row r="277" spans="1:16" ht="12.5" hidden="1" x14ac:dyDescent="0.25">
      <c r="A277" s="175" t="s">
        <v>95</v>
      </c>
      <c r="B277" s="176">
        <v>17</v>
      </c>
      <c r="C277" s="149" t="s">
        <v>108</v>
      </c>
      <c r="D277" s="149">
        <v>162</v>
      </c>
      <c r="E277" s="151">
        <v>21</v>
      </c>
      <c r="F277" s="153">
        <v>10000</v>
      </c>
      <c r="G277" s="153">
        <v>500</v>
      </c>
      <c r="H277" s="177">
        <v>100.8</v>
      </c>
      <c r="I277" s="177">
        <f t="shared" si="2"/>
        <v>3360</v>
      </c>
      <c r="J277" s="177">
        <v>500</v>
      </c>
      <c r="K277" s="178">
        <v>500</v>
      </c>
      <c r="L277" s="178"/>
      <c r="M277" s="177">
        <v>800</v>
      </c>
      <c r="N277" s="153">
        <f t="shared" si="3"/>
        <v>15760.8</v>
      </c>
      <c r="O277" s="179" t="s">
        <v>250</v>
      </c>
      <c r="P277" s="153"/>
    </row>
    <row r="278" spans="1:16" ht="12.5" hidden="1" x14ac:dyDescent="0.25">
      <c r="A278" s="175" t="s">
        <v>95</v>
      </c>
      <c r="B278" s="176">
        <v>18</v>
      </c>
      <c r="C278" s="149" t="s">
        <v>110</v>
      </c>
      <c r="D278" s="149">
        <v>242</v>
      </c>
      <c r="E278" s="151">
        <v>31</v>
      </c>
      <c r="F278" s="153">
        <v>10000</v>
      </c>
      <c r="G278" s="153">
        <v>500</v>
      </c>
      <c r="H278" s="177">
        <v>100.8</v>
      </c>
      <c r="I278" s="177">
        <f t="shared" si="2"/>
        <v>4960</v>
      </c>
      <c r="J278" s="177">
        <v>500</v>
      </c>
      <c r="K278" s="178">
        <v>500</v>
      </c>
      <c r="L278" s="178"/>
      <c r="M278" s="178">
        <v>800</v>
      </c>
      <c r="N278" s="153">
        <f t="shared" si="3"/>
        <v>17360.8</v>
      </c>
      <c r="O278" s="179" t="s">
        <v>250</v>
      </c>
      <c r="P278" s="153"/>
    </row>
    <row r="279" spans="1:16" ht="12.5" hidden="1" x14ac:dyDescent="0.25">
      <c r="A279" s="175" t="s">
        <v>95</v>
      </c>
      <c r="B279" s="176">
        <v>19</v>
      </c>
      <c r="C279" s="149" t="s">
        <v>252</v>
      </c>
      <c r="D279" s="149">
        <v>72</v>
      </c>
      <c r="E279" s="151">
        <v>9</v>
      </c>
      <c r="F279" s="153">
        <v>3400</v>
      </c>
      <c r="G279" s="153">
        <v>500</v>
      </c>
      <c r="H279" s="177">
        <v>100.8</v>
      </c>
      <c r="I279" s="177">
        <f t="shared" si="2"/>
        <v>1440</v>
      </c>
      <c r="J279" s="177">
        <v>500</v>
      </c>
      <c r="K279" s="178">
        <v>500</v>
      </c>
      <c r="L279" s="178"/>
      <c r="M279" s="178">
        <v>800</v>
      </c>
      <c r="N279" s="153">
        <f t="shared" si="3"/>
        <v>7240.8</v>
      </c>
      <c r="O279" s="179" t="s">
        <v>250</v>
      </c>
      <c r="P279" s="153"/>
    </row>
    <row r="280" spans="1:16" ht="12.5" hidden="1" x14ac:dyDescent="0.25">
      <c r="A280" s="175" t="s">
        <v>95</v>
      </c>
      <c r="B280" s="176">
        <v>20</v>
      </c>
      <c r="C280" s="149" t="s">
        <v>254</v>
      </c>
      <c r="D280" s="149">
        <v>64</v>
      </c>
      <c r="E280" s="151">
        <v>8</v>
      </c>
      <c r="F280" s="153">
        <v>3400</v>
      </c>
      <c r="G280" s="153">
        <v>500</v>
      </c>
      <c r="H280" s="177">
        <v>100.8</v>
      </c>
      <c r="I280" s="177">
        <f t="shared" si="2"/>
        <v>1280</v>
      </c>
      <c r="J280" s="177">
        <v>500</v>
      </c>
      <c r="K280" s="178">
        <v>500</v>
      </c>
      <c r="L280" s="178"/>
      <c r="M280" s="178">
        <v>800</v>
      </c>
      <c r="N280" s="153">
        <f t="shared" si="3"/>
        <v>7080.8</v>
      </c>
      <c r="O280" s="179" t="s">
        <v>250</v>
      </c>
      <c r="P280" s="153"/>
    </row>
    <row r="281" spans="1:16" ht="12.5" hidden="1" x14ac:dyDescent="0.25">
      <c r="A281" s="175" t="s">
        <v>95</v>
      </c>
      <c r="B281" s="176">
        <v>21</v>
      </c>
      <c r="C281" s="149" t="s">
        <v>504</v>
      </c>
      <c r="D281" s="149">
        <v>64</v>
      </c>
      <c r="E281" s="151">
        <v>8</v>
      </c>
      <c r="F281" s="153">
        <v>3400</v>
      </c>
      <c r="G281" s="153">
        <v>500</v>
      </c>
      <c r="H281" s="177">
        <v>100.8</v>
      </c>
      <c r="I281" s="177">
        <f t="shared" si="2"/>
        <v>1280</v>
      </c>
      <c r="J281" s="177">
        <v>500</v>
      </c>
      <c r="K281" s="178">
        <v>500</v>
      </c>
      <c r="L281" s="178"/>
      <c r="M281" s="178">
        <v>800</v>
      </c>
      <c r="N281" s="153">
        <f t="shared" si="3"/>
        <v>7080.8</v>
      </c>
      <c r="O281" s="179" t="s">
        <v>250</v>
      </c>
      <c r="P281" s="153"/>
    </row>
    <row r="282" spans="1:16" ht="12.5" hidden="1" x14ac:dyDescent="0.25">
      <c r="A282" s="175" t="s">
        <v>95</v>
      </c>
      <c r="B282" s="176">
        <v>22</v>
      </c>
      <c r="C282" s="149" t="s">
        <v>505</v>
      </c>
      <c r="D282" s="149">
        <v>52</v>
      </c>
      <c r="E282" s="151">
        <v>7</v>
      </c>
      <c r="F282" s="153">
        <v>1300</v>
      </c>
      <c r="G282" s="153"/>
      <c r="H282" s="177">
        <v>100.8</v>
      </c>
      <c r="I282" s="177">
        <f t="shared" si="2"/>
        <v>1120</v>
      </c>
      <c r="J282" s="177">
        <v>500</v>
      </c>
      <c r="K282" s="178">
        <v>500</v>
      </c>
      <c r="L282" s="178"/>
      <c r="M282" s="178">
        <v>800</v>
      </c>
      <c r="N282" s="153">
        <f t="shared" si="3"/>
        <v>4320.8</v>
      </c>
      <c r="O282" s="179" t="s">
        <v>250</v>
      </c>
      <c r="P282" s="153"/>
    </row>
    <row r="283" spans="1:16" ht="12.5" hidden="1" x14ac:dyDescent="0.25">
      <c r="A283" s="175" t="s">
        <v>95</v>
      </c>
      <c r="B283" s="176">
        <v>23</v>
      </c>
      <c r="C283" s="149" t="s">
        <v>506</v>
      </c>
      <c r="D283" s="149">
        <v>64</v>
      </c>
      <c r="E283" s="151">
        <v>8</v>
      </c>
      <c r="F283" s="153">
        <v>1600</v>
      </c>
      <c r="G283" s="153"/>
      <c r="H283" s="177">
        <v>100.8</v>
      </c>
      <c r="I283" s="177">
        <f t="shared" si="2"/>
        <v>1280</v>
      </c>
      <c r="J283" s="177">
        <v>500</v>
      </c>
      <c r="K283" s="178">
        <v>500</v>
      </c>
      <c r="L283" s="178"/>
      <c r="M283" s="178">
        <v>800</v>
      </c>
      <c r="N283" s="153">
        <f t="shared" si="3"/>
        <v>4780.8</v>
      </c>
      <c r="O283" s="179" t="s">
        <v>250</v>
      </c>
      <c r="P283" s="153"/>
    </row>
    <row r="284" spans="1:16" ht="12.5" hidden="1" x14ac:dyDescent="0.25">
      <c r="A284" s="175" t="s">
        <v>95</v>
      </c>
      <c r="B284" s="176">
        <v>24</v>
      </c>
      <c r="C284" s="149" t="s">
        <v>507</v>
      </c>
      <c r="D284" s="149">
        <v>52</v>
      </c>
      <c r="E284" s="151">
        <v>7</v>
      </c>
      <c r="F284" s="153">
        <v>1300</v>
      </c>
      <c r="G284" s="153"/>
      <c r="H284" s="177">
        <v>100.8</v>
      </c>
      <c r="I284" s="177">
        <f t="shared" si="2"/>
        <v>1120</v>
      </c>
      <c r="J284" s="177">
        <v>500</v>
      </c>
      <c r="K284" s="178">
        <v>500</v>
      </c>
      <c r="L284" s="178"/>
      <c r="M284" s="178">
        <v>800</v>
      </c>
      <c r="N284" s="153">
        <f t="shared" si="3"/>
        <v>4320.8</v>
      </c>
      <c r="O284" s="179" t="s">
        <v>250</v>
      </c>
      <c r="P284" s="153"/>
    </row>
    <row r="285" spans="1:16" ht="12.5" hidden="1" x14ac:dyDescent="0.25">
      <c r="A285" s="175" t="s">
        <v>95</v>
      </c>
      <c r="B285" s="176">
        <v>25</v>
      </c>
      <c r="C285" s="149" t="s">
        <v>256</v>
      </c>
      <c r="D285" s="149">
        <v>236</v>
      </c>
      <c r="E285" s="151">
        <v>30</v>
      </c>
      <c r="F285" s="153">
        <v>10400</v>
      </c>
      <c r="G285" s="153">
        <v>570</v>
      </c>
      <c r="H285" s="177">
        <v>100.8</v>
      </c>
      <c r="I285" s="177">
        <f t="shared" si="2"/>
        <v>4800</v>
      </c>
      <c r="J285" s="177">
        <v>500</v>
      </c>
      <c r="K285" s="178">
        <v>500</v>
      </c>
      <c r="L285" s="178"/>
      <c r="M285" s="178">
        <v>800</v>
      </c>
      <c r="N285" s="153">
        <f t="shared" si="3"/>
        <v>17670.8</v>
      </c>
      <c r="O285" s="179" t="s">
        <v>250</v>
      </c>
      <c r="P285" s="153"/>
    </row>
    <row r="286" spans="1:16" ht="12.5" hidden="1" x14ac:dyDescent="0.25">
      <c r="A286" s="175" t="s">
        <v>95</v>
      </c>
      <c r="B286" s="176">
        <v>26</v>
      </c>
      <c r="C286" s="149" t="s">
        <v>508</v>
      </c>
      <c r="D286" s="149">
        <v>40</v>
      </c>
      <c r="E286" s="151">
        <v>5</v>
      </c>
      <c r="F286" s="153">
        <v>1000</v>
      </c>
      <c r="G286" s="153"/>
      <c r="H286" s="177">
        <v>100.8</v>
      </c>
      <c r="I286" s="177">
        <f t="shared" si="2"/>
        <v>800</v>
      </c>
      <c r="J286" s="177">
        <v>500</v>
      </c>
      <c r="K286" s="178">
        <v>500</v>
      </c>
      <c r="L286" s="178"/>
      <c r="M286" s="178">
        <v>800</v>
      </c>
      <c r="N286" s="153">
        <f t="shared" si="3"/>
        <v>3700.8</v>
      </c>
      <c r="O286" s="179" t="s">
        <v>250</v>
      </c>
      <c r="P286" s="153"/>
    </row>
    <row r="287" spans="1:16" ht="12.5" hidden="1" x14ac:dyDescent="0.25">
      <c r="A287" s="175" t="s">
        <v>95</v>
      </c>
      <c r="B287" s="176">
        <v>27</v>
      </c>
      <c r="C287" s="149" t="s">
        <v>509</v>
      </c>
      <c r="D287" s="149">
        <v>44</v>
      </c>
      <c r="E287" s="151">
        <v>6</v>
      </c>
      <c r="F287" s="153">
        <v>2100</v>
      </c>
      <c r="G287" s="153"/>
      <c r="H287" s="177">
        <v>100.8</v>
      </c>
      <c r="I287" s="177">
        <f t="shared" si="2"/>
        <v>960</v>
      </c>
      <c r="J287" s="177">
        <v>500</v>
      </c>
      <c r="K287" s="178">
        <v>500</v>
      </c>
      <c r="L287" s="178"/>
      <c r="M287" s="178">
        <v>800</v>
      </c>
      <c r="N287" s="153">
        <f t="shared" si="3"/>
        <v>4960.8</v>
      </c>
      <c r="O287" s="179" t="s">
        <v>250</v>
      </c>
      <c r="P287" s="153"/>
    </row>
    <row r="288" spans="1:16" ht="12.5" hidden="1" x14ac:dyDescent="0.25">
      <c r="A288" s="175" t="s">
        <v>95</v>
      </c>
      <c r="B288" s="176">
        <v>28</v>
      </c>
      <c r="C288" s="149" t="s">
        <v>510</v>
      </c>
      <c r="D288" s="149">
        <v>70</v>
      </c>
      <c r="E288" s="151">
        <v>9</v>
      </c>
      <c r="F288" s="153">
        <v>1300</v>
      </c>
      <c r="G288" s="153"/>
      <c r="H288" s="177">
        <v>100.8</v>
      </c>
      <c r="I288" s="177">
        <f t="shared" si="2"/>
        <v>1440</v>
      </c>
      <c r="J288" s="177">
        <v>500</v>
      </c>
      <c r="K288" s="178">
        <v>500</v>
      </c>
      <c r="L288" s="178"/>
      <c r="M288" s="178">
        <v>800</v>
      </c>
      <c r="N288" s="153">
        <f t="shared" si="3"/>
        <v>4640.8</v>
      </c>
      <c r="O288" s="179" t="s">
        <v>250</v>
      </c>
      <c r="P288" s="153"/>
    </row>
    <row r="289" spans="1:16" ht="12.5" hidden="1" x14ac:dyDescent="0.25">
      <c r="A289" s="175" t="s">
        <v>95</v>
      </c>
      <c r="B289" s="176">
        <v>29</v>
      </c>
      <c r="C289" s="149" t="s">
        <v>511</v>
      </c>
      <c r="D289" s="149">
        <v>70</v>
      </c>
      <c r="E289" s="151">
        <v>9</v>
      </c>
      <c r="F289" s="153">
        <v>1300</v>
      </c>
      <c r="G289" s="153"/>
      <c r="H289" s="177">
        <v>100.8</v>
      </c>
      <c r="I289" s="177">
        <f t="shared" si="2"/>
        <v>1440</v>
      </c>
      <c r="J289" s="177">
        <v>500</v>
      </c>
      <c r="K289" s="178">
        <v>500</v>
      </c>
      <c r="L289" s="178"/>
      <c r="M289" s="178">
        <v>800</v>
      </c>
      <c r="N289" s="153">
        <f t="shared" si="3"/>
        <v>4640.8</v>
      </c>
      <c r="O289" s="179" t="s">
        <v>250</v>
      </c>
      <c r="P289" s="153"/>
    </row>
    <row r="290" spans="1:16" ht="12.5" hidden="1" x14ac:dyDescent="0.25">
      <c r="A290" s="175" t="s">
        <v>95</v>
      </c>
      <c r="B290" s="176">
        <v>30</v>
      </c>
      <c r="C290" s="149" t="s">
        <v>512</v>
      </c>
      <c r="D290" s="149">
        <v>88</v>
      </c>
      <c r="E290" s="151">
        <v>11</v>
      </c>
      <c r="F290" s="153">
        <v>2600</v>
      </c>
      <c r="G290" s="153"/>
      <c r="H290" s="177">
        <v>100.8</v>
      </c>
      <c r="I290" s="177">
        <f t="shared" si="2"/>
        <v>1760</v>
      </c>
      <c r="J290" s="177">
        <v>500</v>
      </c>
      <c r="K290" s="178">
        <v>500</v>
      </c>
      <c r="L290" s="178"/>
      <c r="M290" s="178">
        <v>800</v>
      </c>
      <c r="N290" s="153">
        <f t="shared" si="3"/>
        <v>6260.8</v>
      </c>
      <c r="O290" s="179" t="s">
        <v>250</v>
      </c>
      <c r="P290" s="153"/>
    </row>
    <row r="291" spans="1:16" ht="12.5" hidden="1" x14ac:dyDescent="0.25">
      <c r="A291" s="175" t="s">
        <v>95</v>
      </c>
      <c r="B291" s="176">
        <v>31</v>
      </c>
      <c r="C291" s="149" t="s">
        <v>513</v>
      </c>
      <c r="D291" s="149">
        <v>48</v>
      </c>
      <c r="E291" s="151">
        <v>6</v>
      </c>
      <c r="F291" s="153">
        <v>1800</v>
      </c>
      <c r="G291" s="153"/>
      <c r="H291" s="177">
        <v>100.8</v>
      </c>
      <c r="I291" s="177">
        <f t="shared" si="2"/>
        <v>960</v>
      </c>
      <c r="J291" s="177">
        <v>500</v>
      </c>
      <c r="K291" s="178">
        <v>500</v>
      </c>
      <c r="L291" s="178"/>
      <c r="M291" s="178">
        <v>800</v>
      </c>
      <c r="N291" s="153">
        <f t="shared" si="3"/>
        <v>4660.8</v>
      </c>
      <c r="O291" s="179" t="s">
        <v>250</v>
      </c>
      <c r="P291" s="153"/>
    </row>
    <row r="292" spans="1:16" ht="12.5" hidden="1" x14ac:dyDescent="0.25">
      <c r="A292" s="175" t="s">
        <v>95</v>
      </c>
      <c r="B292" s="176">
        <v>32</v>
      </c>
      <c r="C292" s="149" t="s">
        <v>514</v>
      </c>
      <c r="D292" s="149">
        <v>52</v>
      </c>
      <c r="E292" s="151">
        <v>7</v>
      </c>
      <c r="F292" s="152">
        <v>900</v>
      </c>
      <c r="G292" s="153"/>
      <c r="H292" s="177">
        <v>100.8</v>
      </c>
      <c r="I292" s="177">
        <f t="shared" si="2"/>
        <v>1120</v>
      </c>
      <c r="J292" s="177">
        <v>500</v>
      </c>
      <c r="K292" s="178">
        <v>500</v>
      </c>
      <c r="L292" s="178"/>
      <c r="M292" s="178">
        <v>800</v>
      </c>
      <c r="N292" s="153">
        <f t="shared" si="3"/>
        <v>3920.8</v>
      </c>
      <c r="O292" s="179" t="s">
        <v>250</v>
      </c>
      <c r="P292" s="153"/>
    </row>
    <row r="293" spans="1:16" ht="12.5" hidden="1" x14ac:dyDescent="0.25">
      <c r="A293" s="175" t="s">
        <v>95</v>
      </c>
      <c r="B293" s="176">
        <v>33</v>
      </c>
      <c r="C293" s="149" t="s">
        <v>515</v>
      </c>
      <c r="D293" s="149">
        <v>36</v>
      </c>
      <c r="E293" s="151">
        <v>5</v>
      </c>
      <c r="F293" s="152">
        <v>600</v>
      </c>
      <c r="G293" s="153"/>
      <c r="H293" s="177">
        <v>100.8</v>
      </c>
      <c r="I293" s="177">
        <f t="shared" si="2"/>
        <v>800</v>
      </c>
      <c r="J293" s="177">
        <v>500</v>
      </c>
      <c r="K293" s="178">
        <v>500</v>
      </c>
      <c r="L293" s="178"/>
      <c r="M293" s="178">
        <v>800</v>
      </c>
      <c r="N293" s="153">
        <f t="shared" si="3"/>
        <v>3300.8</v>
      </c>
      <c r="O293" s="179" t="s">
        <v>250</v>
      </c>
      <c r="P293" s="153"/>
    </row>
    <row r="294" spans="1:16" ht="12.5" hidden="1" x14ac:dyDescent="0.25">
      <c r="A294" s="175" t="s">
        <v>95</v>
      </c>
      <c r="B294" s="176">
        <v>34</v>
      </c>
      <c r="C294" s="149" t="s">
        <v>258</v>
      </c>
      <c r="D294" s="149">
        <v>236</v>
      </c>
      <c r="E294" s="151">
        <v>30</v>
      </c>
      <c r="F294" s="153">
        <v>7700</v>
      </c>
      <c r="G294" s="153">
        <v>565</v>
      </c>
      <c r="H294" s="177">
        <v>100.8</v>
      </c>
      <c r="I294" s="177">
        <f t="shared" si="2"/>
        <v>4800</v>
      </c>
      <c r="J294" s="177">
        <v>500</v>
      </c>
      <c r="K294" s="178">
        <v>500</v>
      </c>
      <c r="L294" s="178"/>
      <c r="M294" s="178">
        <v>800</v>
      </c>
      <c r="N294" s="153">
        <f t="shared" si="3"/>
        <v>14965.8</v>
      </c>
      <c r="O294" s="179" t="s">
        <v>250</v>
      </c>
      <c r="P294" s="153"/>
    </row>
    <row r="295" spans="1:16" ht="12.5" hidden="1" x14ac:dyDescent="0.25">
      <c r="A295" s="175" t="s">
        <v>95</v>
      </c>
      <c r="B295" s="176">
        <v>35</v>
      </c>
      <c r="C295" s="149" t="s">
        <v>516</v>
      </c>
      <c r="D295" s="149">
        <v>44</v>
      </c>
      <c r="E295" s="151">
        <v>6</v>
      </c>
      <c r="F295" s="153">
        <v>2100</v>
      </c>
      <c r="G295" s="153"/>
      <c r="H295" s="177">
        <v>100.8</v>
      </c>
      <c r="I295" s="177">
        <f t="shared" si="2"/>
        <v>960</v>
      </c>
      <c r="J295" s="177">
        <v>500</v>
      </c>
      <c r="K295" s="178">
        <v>500</v>
      </c>
      <c r="L295" s="178"/>
      <c r="M295" s="178">
        <v>800</v>
      </c>
      <c r="N295" s="153">
        <f t="shared" si="3"/>
        <v>4960.8</v>
      </c>
      <c r="O295" s="179" t="s">
        <v>250</v>
      </c>
      <c r="P295" s="153"/>
    </row>
    <row r="296" spans="1:16" ht="12.5" hidden="1" x14ac:dyDescent="0.25">
      <c r="A296" s="175" t="s">
        <v>95</v>
      </c>
      <c r="B296" s="176">
        <v>36</v>
      </c>
      <c r="C296" s="149" t="s">
        <v>517</v>
      </c>
      <c r="D296" s="149">
        <v>44</v>
      </c>
      <c r="E296" s="151">
        <v>6</v>
      </c>
      <c r="F296" s="152">
        <v>800</v>
      </c>
      <c r="G296" s="153"/>
      <c r="H296" s="177">
        <v>100.8</v>
      </c>
      <c r="I296" s="177">
        <f t="shared" si="2"/>
        <v>960</v>
      </c>
      <c r="J296" s="177">
        <v>500</v>
      </c>
      <c r="K296" s="178">
        <v>500</v>
      </c>
      <c r="L296" s="178"/>
      <c r="M296" s="178">
        <v>800</v>
      </c>
      <c r="N296" s="153">
        <f t="shared" si="3"/>
        <v>3660.8</v>
      </c>
      <c r="O296" s="179" t="s">
        <v>250</v>
      </c>
      <c r="P296" s="153"/>
    </row>
    <row r="297" spans="1:16" ht="12.5" hidden="1" x14ac:dyDescent="0.25">
      <c r="A297" s="175" t="s">
        <v>95</v>
      </c>
      <c r="B297" s="176">
        <v>37</v>
      </c>
      <c r="C297" s="149" t="s">
        <v>518</v>
      </c>
      <c r="D297" s="149">
        <v>36</v>
      </c>
      <c r="E297" s="151">
        <v>5</v>
      </c>
      <c r="F297" s="152">
        <v>600</v>
      </c>
      <c r="G297" s="153"/>
      <c r="H297" s="177">
        <v>100.8</v>
      </c>
      <c r="I297" s="177">
        <f t="shared" si="2"/>
        <v>800</v>
      </c>
      <c r="J297" s="177">
        <v>500</v>
      </c>
      <c r="K297" s="178">
        <v>500</v>
      </c>
      <c r="L297" s="178"/>
      <c r="M297" s="178">
        <v>800</v>
      </c>
      <c r="N297" s="153">
        <f t="shared" si="3"/>
        <v>3300.8</v>
      </c>
      <c r="O297" s="179" t="s">
        <v>250</v>
      </c>
      <c r="P297" s="153"/>
    </row>
    <row r="298" spans="1:16" ht="12.5" hidden="1" x14ac:dyDescent="0.25">
      <c r="A298" s="175" t="s">
        <v>95</v>
      </c>
      <c r="B298" s="176">
        <v>38</v>
      </c>
      <c r="C298" s="149" t="s">
        <v>519</v>
      </c>
      <c r="D298" s="149">
        <v>70</v>
      </c>
      <c r="E298" s="151">
        <v>9</v>
      </c>
      <c r="F298" s="153">
        <v>1300</v>
      </c>
      <c r="G298" s="153"/>
      <c r="H298" s="177">
        <v>100.8</v>
      </c>
      <c r="I298" s="177">
        <f t="shared" si="2"/>
        <v>1440</v>
      </c>
      <c r="J298" s="177">
        <v>500</v>
      </c>
      <c r="K298" s="178">
        <v>500</v>
      </c>
      <c r="L298" s="178"/>
      <c r="M298" s="178">
        <v>800</v>
      </c>
      <c r="N298" s="153">
        <f t="shared" si="3"/>
        <v>4640.8</v>
      </c>
      <c r="O298" s="179" t="s">
        <v>250</v>
      </c>
      <c r="P298" s="153"/>
    </row>
    <row r="299" spans="1:16" ht="12.5" hidden="1" x14ac:dyDescent="0.25">
      <c r="A299" s="175" t="s">
        <v>95</v>
      </c>
      <c r="B299" s="176">
        <v>39</v>
      </c>
      <c r="C299" s="149" t="s">
        <v>520</v>
      </c>
      <c r="D299" s="149">
        <v>42</v>
      </c>
      <c r="E299" s="151">
        <v>6</v>
      </c>
      <c r="F299" s="153">
        <v>1400</v>
      </c>
      <c r="G299" s="153">
        <v>550</v>
      </c>
      <c r="H299" s="177">
        <v>100.8</v>
      </c>
      <c r="I299" s="177">
        <f t="shared" si="2"/>
        <v>960</v>
      </c>
      <c r="J299" s="177">
        <v>500</v>
      </c>
      <c r="K299" s="178">
        <v>500</v>
      </c>
      <c r="L299" s="178"/>
      <c r="M299" s="178">
        <v>800</v>
      </c>
      <c r="N299" s="153">
        <f t="shared" si="3"/>
        <v>4810.8</v>
      </c>
      <c r="O299" s="179" t="s">
        <v>250</v>
      </c>
      <c r="P299" s="153"/>
    </row>
    <row r="300" spans="1:16" ht="12.5" hidden="1" x14ac:dyDescent="0.25">
      <c r="A300" s="175" t="s">
        <v>95</v>
      </c>
      <c r="B300" s="176">
        <v>40</v>
      </c>
      <c r="C300" s="149" t="s">
        <v>260</v>
      </c>
      <c r="D300" s="149">
        <v>70</v>
      </c>
      <c r="E300" s="151">
        <v>9</v>
      </c>
      <c r="F300" s="153">
        <v>2100</v>
      </c>
      <c r="G300" s="153">
        <v>550</v>
      </c>
      <c r="H300" s="177">
        <v>100.8</v>
      </c>
      <c r="I300" s="177">
        <f t="shared" si="2"/>
        <v>1440</v>
      </c>
      <c r="J300" s="177">
        <v>500</v>
      </c>
      <c r="K300" s="178">
        <v>500</v>
      </c>
      <c r="L300" s="178"/>
      <c r="M300" s="178">
        <v>800</v>
      </c>
      <c r="N300" s="153">
        <f t="shared" si="3"/>
        <v>5990.8</v>
      </c>
      <c r="O300" s="179" t="s">
        <v>250</v>
      </c>
      <c r="P300" s="153"/>
    </row>
    <row r="301" spans="1:16" ht="12.5" hidden="1" x14ac:dyDescent="0.25">
      <c r="A301" s="175" t="s">
        <v>95</v>
      </c>
      <c r="B301" s="176">
        <v>41</v>
      </c>
      <c r="C301" s="149" t="s">
        <v>521</v>
      </c>
      <c r="D301" s="149">
        <v>52</v>
      </c>
      <c r="E301" s="151">
        <v>7</v>
      </c>
      <c r="F301" s="153">
        <v>1300</v>
      </c>
      <c r="G301" s="153"/>
      <c r="H301" s="177">
        <v>100.8</v>
      </c>
      <c r="I301" s="177">
        <f t="shared" si="2"/>
        <v>1120</v>
      </c>
      <c r="J301" s="177">
        <v>500</v>
      </c>
      <c r="K301" s="178">
        <v>500</v>
      </c>
      <c r="L301" s="178"/>
      <c r="M301" s="178">
        <v>800</v>
      </c>
      <c r="N301" s="153">
        <f t="shared" si="3"/>
        <v>4320.8</v>
      </c>
      <c r="O301" s="179" t="s">
        <v>250</v>
      </c>
      <c r="P301" s="153"/>
    </row>
    <row r="302" spans="1:16" ht="12.5" hidden="1" x14ac:dyDescent="0.25">
      <c r="A302" s="175" t="s">
        <v>95</v>
      </c>
      <c r="B302" s="176">
        <v>42</v>
      </c>
      <c r="C302" s="149" t="s">
        <v>522</v>
      </c>
      <c r="D302" s="149">
        <v>128</v>
      </c>
      <c r="E302" s="151">
        <v>16</v>
      </c>
      <c r="F302" s="153">
        <v>3800</v>
      </c>
      <c r="G302" s="153"/>
      <c r="H302" s="177">
        <v>100.8</v>
      </c>
      <c r="I302" s="177">
        <f t="shared" si="2"/>
        <v>2560</v>
      </c>
      <c r="J302" s="177">
        <v>500</v>
      </c>
      <c r="K302" s="178">
        <v>500</v>
      </c>
      <c r="L302" s="178"/>
      <c r="M302" s="178">
        <v>800</v>
      </c>
      <c r="N302" s="153">
        <f t="shared" si="3"/>
        <v>8260.7999999999993</v>
      </c>
      <c r="O302" s="179" t="s">
        <v>250</v>
      </c>
      <c r="P302" s="153"/>
    </row>
    <row r="303" spans="1:16" ht="12.5" hidden="1" x14ac:dyDescent="0.25">
      <c r="A303" s="175" t="s">
        <v>95</v>
      </c>
      <c r="B303" s="176">
        <v>43</v>
      </c>
      <c r="C303" s="149" t="s">
        <v>523</v>
      </c>
      <c r="D303" s="149">
        <v>232</v>
      </c>
      <c r="E303" s="151">
        <v>29</v>
      </c>
      <c r="F303" s="153">
        <v>6900</v>
      </c>
      <c r="G303" s="153"/>
      <c r="H303" s="177">
        <v>100.8</v>
      </c>
      <c r="I303" s="177">
        <f t="shared" si="2"/>
        <v>4640</v>
      </c>
      <c r="J303" s="177">
        <v>500</v>
      </c>
      <c r="K303" s="178">
        <v>500</v>
      </c>
      <c r="L303" s="178"/>
      <c r="M303" s="178">
        <v>800</v>
      </c>
      <c r="N303" s="153">
        <f t="shared" si="3"/>
        <v>13440.8</v>
      </c>
      <c r="O303" s="179" t="s">
        <v>250</v>
      </c>
      <c r="P303" s="153"/>
    </row>
    <row r="304" spans="1:16" ht="12.5" hidden="1" x14ac:dyDescent="0.25">
      <c r="A304" s="175" t="s">
        <v>95</v>
      </c>
      <c r="B304" s="176">
        <v>44</v>
      </c>
      <c r="C304" s="149" t="s">
        <v>524</v>
      </c>
      <c r="D304" s="149">
        <v>96</v>
      </c>
      <c r="E304" s="151">
        <v>12</v>
      </c>
      <c r="F304" s="153">
        <v>2900</v>
      </c>
      <c r="G304" s="153"/>
      <c r="H304" s="177">
        <v>100.8</v>
      </c>
      <c r="I304" s="177">
        <f t="shared" si="2"/>
        <v>1920</v>
      </c>
      <c r="J304" s="177">
        <v>500</v>
      </c>
      <c r="K304" s="178">
        <v>500</v>
      </c>
      <c r="L304" s="178"/>
      <c r="M304" s="178">
        <v>800</v>
      </c>
      <c r="N304" s="153">
        <f t="shared" si="3"/>
        <v>6720.8</v>
      </c>
      <c r="O304" s="179" t="s">
        <v>250</v>
      </c>
      <c r="P304" s="153"/>
    </row>
    <row r="305" spans="1:15" ht="12.5" hidden="1" x14ac:dyDescent="0.25">
      <c r="A305" s="175" t="s">
        <v>95</v>
      </c>
      <c r="B305" s="176">
        <v>45</v>
      </c>
      <c r="C305" s="178" t="s">
        <v>525</v>
      </c>
      <c r="D305" s="178">
        <v>48</v>
      </c>
      <c r="E305" s="151">
        <v>6</v>
      </c>
      <c r="F305" s="153">
        <v>1400</v>
      </c>
      <c r="G305" s="153"/>
      <c r="H305" s="177">
        <v>100.8</v>
      </c>
      <c r="I305" s="177">
        <f t="shared" si="2"/>
        <v>960</v>
      </c>
      <c r="J305" s="177">
        <v>500</v>
      </c>
      <c r="K305" s="178">
        <v>500</v>
      </c>
      <c r="L305" s="149"/>
      <c r="M305" s="178">
        <v>800</v>
      </c>
      <c r="N305" s="153">
        <f t="shared" si="3"/>
        <v>4260.8</v>
      </c>
      <c r="O305" s="179" t="s">
        <v>250</v>
      </c>
    </row>
    <row r="306" spans="1:15" ht="12.5" hidden="1" x14ac:dyDescent="0.25">
      <c r="A306" s="175" t="s">
        <v>95</v>
      </c>
      <c r="B306" s="176">
        <v>46</v>
      </c>
      <c r="C306" s="178" t="s">
        <v>262</v>
      </c>
      <c r="D306" s="178">
        <v>62</v>
      </c>
      <c r="E306" s="151">
        <v>8</v>
      </c>
      <c r="F306" s="153">
        <v>2000</v>
      </c>
      <c r="G306" s="153">
        <v>555</v>
      </c>
      <c r="H306" s="177">
        <v>100.8</v>
      </c>
      <c r="I306" s="177">
        <f t="shared" si="2"/>
        <v>1280</v>
      </c>
      <c r="J306" s="177">
        <v>500</v>
      </c>
      <c r="K306" s="178">
        <v>500</v>
      </c>
      <c r="L306" s="149"/>
      <c r="M306" s="178">
        <v>800</v>
      </c>
      <c r="N306" s="153">
        <f t="shared" si="3"/>
        <v>5735.8</v>
      </c>
      <c r="O306" s="179" t="s">
        <v>250</v>
      </c>
    </row>
    <row r="307" spans="1:15" ht="12.5" hidden="1" x14ac:dyDescent="0.25">
      <c r="A307" s="175" t="s">
        <v>95</v>
      </c>
      <c r="B307" s="176">
        <v>47</v>
      </c>
      <c r="C307" s="178" t="s">
        <v>264</v>
      </c>
      <c r="D307" s="178">
        <v>70</v>
      </c>
      <c r="E307" s="151">
        <v>9</v>
      </c>
      <c r="F307" s="153">
        <v>2100</v>
      </c>
      <c r="G307" s="153">
        <v>550</v>
      </c>
      <c r="H307" s="177">
        <v>100.8</v>
      </c>
      <c r="I307" s="177">
        <f t="shared" si="2"/>
        <v>1440</v>
      </c>
      <c r="J307" s="177">
        <v>500</v>
      </c>
      <c r="K307" s="178">
        <v>500</v>
      </c>
      <c r="L307" s="149"/>
      <c r="M307" s="178">
        <v>800</v>
      </c>
      <c r="N307" s="153">
        <f t="shared" si="3"/>
        <v>5990.8</v>
      </c>
      <c r="O307" s="179" t="s">
        <v>250</v>
      </c>
    </row>
    <row r="308" spans="1:15" ht="12.5" hidden="1" x14ac:dyDescent="0.25">
      <c r="A308" s="175" t="s">
        <v>95</v>
      </c>
      <c r="B308" s="176">
        <v>48</v>
      </c>
      <c r="C308" s="178" t="s">
        <v>526</v>
      </c>
      <c r="D308" s="178">
        <v>52</v>
      </c>
      <c r="E308" s="151">
        <v>7</v>
      </c>
      <c r="F308" s="153">
        <v>2100</v>
      </c>
      <c r="G308" s="153"/>
      <c r="H308" s="177">
        <v>100.8</v>
      </c>
      <c r="I308" s="177">
        <f t="shared" si="2"/>
        <v>1120</v>
      </c>
      <c r="J308" s="177">
        <v>500</v>
      </c>
      <c r="K308" s="178">
        <v>500</v>
      </c>
      <c r="L308" s="149"/>
      <c r="M308" s="178">
        <v>800</v>
      </c>
      <c r="N308" s="153">
        <f t="shared" si="3"/>
        <v>5120.8</v>
      </c>
      <c r="O308" s="179" t="s">
        <v>250</v>
      </c>
    </row>
    <row r="309" spans="1:15" ht="12.5" hidden="1" x14ac:dyDescent="0.25">
      <c r="A309" s="175" t="s">
        <v>95</v>
      </c>
      <c r="B309" s="176">
        <v>49</v>
      </c>
      <c r="C309" s="178" t="s">
        <v>527</v>
      </c>
      <c r="D309" s="178">
        <v>52</v>
      </c>
      <c r="E309" s="151">
        <v>7</v>
      </c>
      <c r="F309" s="152">
        <v>900</v>
      </c>
      <c r="G309" s="153"/>
      <c r="H309" s="177">
        <v>100.8</v>
      </c>
      <c r="I309" s="177">
        <f t="shared" si="2"/>
        <v>1120</v>
      </c>
      <c r="J309" s="177">
        <v>500</v>
      </c>
      <c r="K309" s="178">
        <v>500</v>
      </c>
      <c r="L309" s="149"/>
      <c r="M309" s="178">
        <v>800</v>
      </c>
      <c r="N309" s="153">
        <f t="shared" si="3"/>
        <v>3920.8</v>
      </c>
      <c r="O309" s="179" t="s">
        <v>250</v>
      </c>
    </row>
    <row r="310" spans="1:15" ht="12.5" hidden="1" x14ac:dyDescent="0.25">
      <c r="A310" s="175" t="s">
        <v>95</v>
      </c>
      <c r="B310" s="176">
        <v>50</v>
      </c>
      <c r="C310" s="178" t="s">
        <v>528</v>
      </c>
      <c r="D310" s="178">
        <v>64</v>
      </c>
      <c r="E310" s="151">
        <v>8</v>
      </c>
      <c r="F310" s="152">
        <v>800</v>
      </c>
      <c r="G310" s="153"/>
      <c r="H310" s="177">
        <v>100.8</v>
      </c>
      <c r="I310" s="177">
        <f t="shared" si="2"/>
        <v>1280</v>
      </c>
      <c r="J310" s="177">
        <v>500</v>
      </c>
      <c r="K310" s="178">
        <v>500</v>
      </c>
      <c r="L310" s="149"/>
      <c r="M310" s="178">
        <v>800</v>
      </c>
      <c r="N310" s="153">
        <f t="shared" si="3"/>
        <v>3980.8</v>
      </c>
      <c r="O310" s="179" t="s">
        <v>250</v>
      </c>
    </row>
    <row r="311" spans="1:15" ht="12.5" hidden="1" x14ac:dyDescent="0.25">
      <c r="A311" s="175" t="s">
        <v>95</v>
      </c>
      <c r="B311" s="176">
        <v>51</v>
      </c>
      <c r="C311" s="178" t="s">
        <v>529</v>
      </c>
      <c r="D311" s="178">
        <v>24</v>
      </c>
      <c r="E311" s="151">
        <v>3</v>
      </c>
      <c r="F311" s="153">
        <v>1000</v>
      </c>
      <c r="G311" s="153"/>
      <c r="H311" s="177">
        <v>100.8</v>
      </c>
      <c r="I311" s="177">
        <f t="shared" si="2"/>
        <v>480</v>
      </c>
      <c r="J311" s="177">
        <v>500</v>
      </c>
      <c r="K311" s="178">
        <v>500</v>
      </c>
      <c r="L311" s="149"/>
      <c r="M311" s="178">
        <v>800</v>
      </c>
      <c r="N311" s="153">
        <f t="shared" si="3"/>
        <v>3380.8</v>
      </c>
      <c r="O311" s="179" t="s">
        <v>250</v>
      </c>
    </row>
    <row r="312" spans="1:15" ht="12.5" hidden="1" x14ac:dyDescent="0.25">
      <c r="A312" s="175" t="s">
        <v>95</v>
      </c>
      <c r="B312" s="176">
        <v>52</v>
      </c>
      <c r="C312" s="178" t="s">
        <v>267</v>
      </c>
      <c r="D312" s="178">
        <v>52</v>
      </c>
      <c r="E312" s="151">
        <v>7</v>
      </c>
      <c r="F312" s="153">
        <v>1700</v>
      </c>
      <c r="G312" s="153">
        <v>550</v>
      </c>
      <c r="H312" s="177">
        <v>100.8</v>
      </c>
      <c r="I312" s="177">
        <f t="shared" si="2"/>
        <v>1120</v>
      </c>
      <c r="J312" s="177">
        <v>500</v>
      </c>
      <c r="K312" s="178">
        <v>500</v>
      </c>
      <c r="L312" s="149"/>
      <c r="M312" s="178">
        <v>800</v>
      </c>
      <c r="N312" s="153">
        <f t="shared" si="3"/>
        <v>5270.8</v>
      </c>
      <c r="O312" s="179" t="s">
        <v>250</v>
      </c>
    </row>
    <row r="313" spans="1:15" ht="12.5" hidden="1" x14ac:dyDescent="0.25">
      <c r="A313" s="175" t="s">
        <v>95</v>
      </c>
      <c r="B313" s="176">
        <v>53</v>
      </c>
      <c r="C313" s="178" t="s">
        <v>269</v>
      </c>
      <c r="D313" s="178">
        <v>236</v>
      </c>
      <c r="E313" s="151">
        <v>30</v>
      </c>
      <c r="F313" s="153">
        <v>7700</v>
      </c>
      <c r="G313" s="153">
        <v>565</v>
      </c>
      <c r="H313" s="177">
        <v>100.8</v>
      </c>
      <c r="I313" s="177">
        <f t="shared" si="2"/>
        <v>4800</v>
      </c>
      <c r="J313" s="177">
        <v>500</v>
      </c>
      <c r="K313" s="178">
        <v>500</v>
      </c>
      <c r="L313" s="149"/>
      <c r="M313" s="178">
        <v>800</v>
      </c>
      <c r="N313" s="153">
        <f t="shared" si="3"/>
        <v>14965.8</v>
      </c>
      <c r="O313" s="179" t="s">
        <v>250</v>
      </c>
    </row>
    <row r="314" spans="1:15" ht="12.5" hidden="1" x14ac:dyDescent="0.25">
      <c r="A314" s="175" t="s">
        <v>95</v>
      </c>
      <c r="B314" s="176">
        <v>54</v>
      </c>
      <c r="C314" s="178" t="s">
        <v>530</v>
      </c>
      <c r="D314" s="178">
        <v>42</v>
      </c>
      <c r="E314" s="151">
        <v>6</v>
      </c>
      <c r="F314" s="153">
        <v>1400</v>
      </c>
      <c r="G314" s="153"/>
      <c r="H314" s="177">
        <v>100.8</v>
      </c>
      <c r="I314" s="177">
        <f t="shared" si="2"/>
        <v>960</v>
      </c>
      <c r="J314" s="177">
        <v>500</v>
      </c>
      <c r="K314" s="178">
        <v>500</v>
      </c>
      <c r="L314" s="149"/>
      <c r="M314" s="178">
        <v>800</v>
      </c>
      <c r="N314" s="153">
        <f t="shared" si="3"/>
        <v>4260.8</v>
      </c>
      <c r="O314" s="179" t="s">
        <v>250</v>
      </c>
    </row>
    <row r="315" spans="1:15" ht="12.5" hidden="1" x14ac:dyDescent="0.25">
      <c r="A315" s="175" t="s">
        <v>95</v>
      </c>
      <c r="B315" s="176">
        <v>55</v>
      </c>
      <c r="C315" s="178" t="s">
        <v>273</v>
      </c>
      <c r="D315" s="178">
        <v>80</v>
      </c>
      <c r="E315" s="151">
        <v>10</v>
      </c>
      <c r="F315" s="153">
        <v>3400</v>
      </c>
      <c r="G315" s="153"/>
      <c r="H315" s="177">
        <v>100.8</v>
      </c>
      <c r="I315" s="177">
        <f t="shared" si="2"/>
        <v>1600</v>
      </c>
      <c r="J315" s="177">
        <v>500</v>
      </c>
      <c r="K315" s="178">
        <v>500</v>
      </c>
      <c r="L315" s="149"/>
      <c r="M315" s="178">
        <v>800</v>
      </c>
      <c r="N315" s="153">
        <f t="shared" si="3"/>
        <v>6900.8</v>
      </c>
      <c r="O315" s="179" t="s">
        <v>250</v>
      </c>
    </row>
    <row r="316" spans="1:15" ht="12.5" hidden="1" x14ac:dyDescent="0.25">
      <c r="A316" s="175" t="s">
        <v>95</v>
      </c>
      <c r="B316" s="176">
        <v>56</v>
      </c>
      <c r="C316" s="178" t="s">
        <v>275</v>
      </c>
      <c r="D316" s="178">
        <v>64</v>
      </c>
      <c r="E316" s="151">
        <v>8</v>
      </c>
      <c r="F316" s="153">
        <v>1300</v>
      </c>
      <c r="G316" s="153"/>
      <c r="H316" s="177">
        <v>100.8</v>
      </c>
      <c r="I316" s="177">
        <f t="shared" si="2"/>
        <v>1280</v>
      </c>
      <c r="J316" s="177">
        <v>500</v>
      </c>
      <c r="K316" s="178">
        <v>500</v>
      </c>
      <c r="L316" s="149"/>
      <c r="M316" s="178">
        <v>800</v>
      </c>
      <c r="N316" s="153">
        <f t="shared" si="3"/>
        <v>4480.8</v>
      </c>
      <c r="O316" s="179" t="s">
        <v>250</v>
      </c>
    </row>
    <row r="317" spans="1:15" ht="12.5" hidden="1" x14ac:dyDescent="0.25">
      <c r="A317" s="175" t="s">
        <v>95</v>
      </c>
      <c r="B317" s="176">
        <v>57</v>
      </c>
      <c r="C317" s="178" t="s">
        <v>531</v>
      </c>
      <c r="D317" s="178">
        <v>72</v>
      </c>
      <c r="E317" s="151">
        <v>9</v>
      </c>
      <c r="F317" s="153">
        <v>1900</v>
      </c>
      <c r="G317" s="153"/>
      <c r="H317" s="177">
        <v>100.8</v>
      </c>
      <c r="I317" s="177">
        <f t="shared" si="2"/>
        <v>1440</v>
      </c>
      <c r="J317" s="177">
        <v>500</v>
      </c>
      <c r="K317" s="178">
        <v>500</v>
      </c>
      <c r="L317" s="149"/>
      <c r="M317" s="178">
        <v>800</v>
      </c>
      <c r="N317" s="153">
        <f t="shared" si="3"/>
        <v>5240.8</v>
      </c>
      <c r="O317" s="179" t="s">
        <v>250</v>
      </c>
    </row>
    <row r="318" spans="1:15" ht="12.5" hidden="1" x14ac:dyDescent="0.25">
      <c r="A318" s="175" t="s">
        <v>95</v>
      </c>
      <c r="B318" s="176">
        <v>58</v>
      </c>
      <c r="C318" s="178" t="s">
        <v>532</v>
      </c>
      <c r="D318" s="178">
        <v>72</v>
      </c>
      <c r="E318" s="151">
        <v>9</v>
      </c>
      <c r="F318" s="153">
        <v>1900</v>
      </c>
      <c r="G318" s="153"/>
      <c r="H318" s="177">
        <v>100.8</v>
      </c>
      <c r="I318" s="177">
        <f t="shared" si="2"/>
        <v>1440</v>
      </c>
      <c r="J318" s="177">
        <v>500</v>
      </c>
      <c r="K318" s="178">
        <v>500</v>
      </c>
      <c r="L318" s="149"/>
      <c r="M318" s="178">
        <v>800</v>
      </c>
      <c r="N318" s="153">
        <f t="shared" si="3"/>
        <v>5240.8</v>
      </c>
      <c r="O318" s="179" t="s">
        <v>250</v>
      </c>
    </row>
    <row r="319" spans="1:15" ht="12.5" hidden="1" x14ac:dyDescent="0.25">
      <c r="A319" s="175" t="s">
        <v>95</v>
      </c>
      <c r="B319" s="176">
        <v>59</v>
      </c>
      <c r="C319" s="178" t="s">
        <v>533</v>
      </c>
      <c r="D319" s="178">
        <v>54</v>
      </c>
      <c r="E319" s="151">
        <v>7</v>
      </c>
      <c r="F319" s="153">
        <v>1400</v>
      </c>
      <c r="G319" s="153"/>
      <c r="H319" s="177">
        <v>100.8</v>
      </c>
      <c r="I319" s="177">
        <f t="shared" si="2"/>
        <v>1120</v>
      </c>
      <c r="J319" s="177">
        <v>500</v>
      </c>
      <c r="K319" s="178">
        <v>500</v>
      </c>
      <c r="L319" s="149"/>
      <c r="M319" s="178">
        <v>800</v>
      </c>
      <c r="N319" s="153">
        <f t="shared" si="3"/>
        <v>4420.8</v>
      </c>
      <c r="O319" s="179" t="s">
        <v>250</v>
      </c>
    </row>
    <row r="320" spans="1:15" ht="12.5" hidden="1" x14ac:dyDescent="0.25">
      <c r="A320" s="175" t="s">
        <v>95</v>
      </c>
      <c r="B320" s="176">
        <v>60</v>
      </c>
      <c r="C320" s="178" t="s">
        <v>534</v>
      </c>
      <c r="D320" s="178">
        <v>36</v>
      </c>
      <c r="E320" s="151">
        <v>5</v>
      </c>
      <c r="F320" s="152">
        <v>600</v>
      </c>
      <c r="G320" s="153"/>
      <c r="H320" s="177">
        <v>100.8</v>
      </c>
      <c r="I320" s="177">
        <f t="shared" si="2"/>
        <v>800</v>
      </c>
      <c r="J320" s="177">
        <v>500</v>
      </c>
      <c r="K320" s="178">
        <v>500</v>
      </c>
      <c r="L320" s="149"/>
      <c r="M320" s="178">
        <v>800</v>
      </c>
      <c r="N320" s="153">
        <f t="shared" si="3"/>
        <v>3300.8</v>
      </c>
      <c r="O320" s="179" t="s">
        <v>250</v>
      </c>
    </row>
    <row r="321" spans="1:15" ht="12.5" hidden="1" x14ac:dyDescent="0.25">
      <c r="A321" s="175" t="s">
        <v>95</v>
      </c>
      <c r="B321" s="176">
        <v>61</v>
      </c>
      <c r="C321" s="178" t="s">
        <v>535</v>
      </c>
      <c r="D321" s="178">
        <v>40</v>
      </c>
      <c r="E321" s="151">
        <v>5</v>
      </c>
      <c r="F321" s="152">
        <v>700</v>
      </c>
      <c r="G321" s="153"/>
      <c r="H321" s="177">
        <v>100.8</v>
      </c>
      <c r="I321" s="177">
        <f t="shared" si="2"/>
        <v>800</v>
      </c>
      <c r="J321" s="177">
        <v>500</v>
      </c>
      <c r="K321" s="178">
        <v>500</v>
      </c>
      <c r="L321" s="149"/>
      <c r="M321" s="178">
        <v>800</v>
      </c>
      <c r="N321" s="153">
        <f t="shared" si="3"/>
        <v>3400.8</v>
      </c>
      <c r="O321" s="179" t="s">
        <v>250</v>
      </c>
    </row>
    <row r="322" spans="1:15" ht="12.5" hidden="1" x14ac:dyDescent="0.25">
      <c r="A322" s="175" t="s">
        <v>95</v>
      </c>
      <c r="B322" s="176">
        <v>62</v>
      </c>
      <c r="C322" s="178" t="s">
        <v>536</v>
      </c>
      <c r="D322" s="178">
        <v>70</v>
      </c>
      <c r="E322" s="151">
        <v>9</v>
      </c>
      <c r="F322" s="153">
        <v>1300</v>
      </c>
      <c r="G322" s="153"/>
      <c r="H322" s="177">
        <v>100.8</v>
      </c>
      <c r="I322" s="177">
        <f t="shared" si="2"/>
        <v>1440</v>
      </c>
      <c r="J322" s="177">
        <v>500</v>
      </c>
      <c r="K322" s="178">
        <v>500</v>
      </c>
      <c r="L322" s="149"/>
      <c r="M322" s="178">
        <v>800</v>
      </c>
      <c r="N322" s="153">
        <f t="shared" si="3"/>
        <v>4640.8</v>
      </c>
      <c r="O322" s="179" t="s">
        <v>250</v>
      </c>
    </row>
    <row r="323" spans="1:15" ht="12.5" hidden="1" x14ac:dyDescent="0.25">
      <c r="A323" s="175" t="s">
        <v>95</v>
      </c>
      <c r="B323" s="176">
        <v>63</v>
      </c>
      <c r="C323" s="178" t="s">
        <v>537</v>
      </c>
      <c r="D323" s="178">
        <v>70</v>
      </c>
      <c r="E323" s="151">
        <v>9</v>
      </c>
      <c r="F323" s="153">
        <v>1300</v>
      </c>
      <c r="G323" s="153"/>
      <c r="H323" s="177">
        <v>100.8</v>
      </c>
      <c r="I323" s="177">
        <f t="shared" si="2"/>
        <v>1440</v>
      </c>
      <c r="J323" s="177">
        <v>500</v>
      </c>
      <c r="K323" s="178">
        <v>500</v>
      </c>
      <c r="L323" s="149"/>
      <c r="M323" s="178">
        <v>800</v>
      </c>
      <c r="N323" s="153">
        <f t="shared" si="3"/>
        <v>4640.8</v>
      </c>
      <c r="O323" s="179" t="s">
        <v>250</v>
      </c>
    </row>
    <row r="324" spans="1:15" ht="13" hidden="1" x14ac:dyDescent="0.3">
      <c r="B324" s="150"/>
      <c r="E324" s="151"/>
      <c r="F324" s="152"/>
      <c r="G324" s="153"/>
      <c r="H324" s="154"/>
      <c r="J324" s="154"/>
      <c r="L324" s="149"/>
      <c r="N324" s="182">
        <f>AVERAGE(N6:N323)</f>
        <v>15483.032704402423</v>
      </c>
      <c r="O324" s="183" t="s">
        <v>538</v>
      </c>
    </row>
    <row r="325" spans="1:15" ht="14" x14ac:dyDescent="0.3">
      <c r="B325" s="150"/>
      <c r="E325" s="151"/>
      <c r="F325" s="152"/>
      <c r="G325" s="153"/>
      <c r="H325" s="154"/>
      <c r="J325" s="154"/>
      <c r="O325" s="315">
        <f>N161*10</f>
        <v>144158</v>
      </c>
    </row>
    <row r="326" spans="1:15" ht="14" x14ac:dyDescent="0.3">
      <c r="B326" s="150"/>
      <c r="E326" s="151"/>
      <c r="F326" s="152"/>
      <c r="G326" s="153"/>
      <c r="H326" s="154"/>
      <c r="J326" s="154"/>
    </row>
    <row r="327" spans="1:15" ht="14" x14ac:dyDescent="0.3">
      <c r="B327" s="150"/>
      <c r="E327" s="151"/>
      <c r="F327" s="152"/>
      <c r="G327" s="153"/>
      <c r="H327" s="154"/>
      <c r="J327" s="154"/>
    </row>
    <row r="328" spans="1:15" ht="15.75" customHeight="1" x14ac:dyDescent="0.3">
      <c r="A328" s="149" t="s">
        <v>539</v>
      </c>
      <c r="O328" s="155">
        <f>N177*25</f>
        <v>399020</v>
      </c>
    </row>
    <row r="329" spans="1:15" ht="15.75" customHeight="1" x14ac:dyDescent="0.3">
      <c r="O329" s="155">
        <f>N25*25</f>
        <v>365670</v>
      </c>
    </row>
    <row r="330" spans="1:15" ht="15.75" customHeight="1" x14ac:dyDescent="0.3">
      <c r="O330" s="149">
        <f>N25*27</f>
        <v>394923.6</v>
      </c>
    </row>
  </sheetData>
  <autoFilter ref="A5:P324">
    <filterColumn colId="2">
      <filters>
        <filter val="Computer Systems Servicing NC II"/>
      </filters>
    </filterColumn>
    <sortState ref="A240:P300">
      <sortCondition ref="C5:C324"/>
    </sortState>
  </autoFilter>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294"/>
  <sheetViews>
    <sheetView view="pageBreakPreview" topLeftCell="H71" zoomScale="115" zoomScaleNormal="115" zoomScaleSheetLayoutView="115" workbookViewId="0">
      <selection activeCell="S81" sqref="S81"/>
    </sheetView>
  </sheetViews>
  <sheetFormatPr defaultColWidth="8.4140625" defaultRowHeight="15.5" x14ac:dyDescent="0.3"/>
  <cols>
    <col min="1" max="1" width="1.6640625" style="20" customWidth="1"/>
    <col min="2" max="3" width="7.83203125" style="68" customWidth="1"/>
    <col min="4" max="4" width="14.5" style="20" customWidth="1"/>
    <col min="5" max="5" width="5.33203125" style="20" customWidth="1"/>
    <col min="6" max="6" width="11" style="20" customWidth="1"/>
    <col min="7" max="7" width="32.58203125" style="20" customWidth="1"/>
    <col min="8" max="8" width="7.58203125" style="20" customWidth="1"/>
    <col min="9" max="9" width="7.33203125" style="20" customWidth="1"/>
    <col min="10" max="10" width="9.33203125" style="148" hidden="1" customWidth="1"/>
    <col min="11" max="11" width="9.9140625" style="20" bestFit="1" customWidth="1"/>
    <col min="12" max="12" width="10.83203125" style="20" customWidth="1"/>
    <col min="13" max="13" width="9" style="20" customWidth="1"/>
    <col min="14" max="14" width="11.4140625" style="20" customWidth="1"/>
    <col min="15" max="15" width="10.5" style="20" customWidth="1"/>
    <col min="16" max="16" width="9.6640625" style="20" customWidth="1"/>
    <col min="17" max="17" width="9" style="20" customWidth="1"/>
    <col min="18" max="18" width="10.5" style="20" customWidth="1"/>
    <col min="19" max="19" width="9.6640625" style="147" customWidth="1"/>
    <col min="20" max="20" width="23.58203125" style="76" customWidth="1"/>
    <col min="21" max="21" width="10.33203125" style="20" bestFit="1" customWidth="1"/>
    <col min="22" max="16384" width="8.4140625" style="20"/>
  </cols>
  <sheetData>
    <row r="1" spans="1:21" hidden="1" x14ac:dyDescent="0.25">
      <c r="A1" s="6" t="s">
        <v>50</v>
      </c>
      <c r="B1" s="7" t="s">
        <v>51</v>
      </c>
      <c r="C1" s="8"/>
      <c r="D1" s="9"/>
      <c r="E1" s="10"/>
      <c r="F1" s="10"/>
      <c r="G1" s="11" t="s">
        <v>52</v>
      </c>
      <c r="H1" s="12" t="s">
        <v>53</v>
      </c>
      <c r="I1" s="13"/>
      <c r="J1" s="14"/>
      <c r="K1" s="15"/>
      <c r="L1" s="15"/>
      <c r="M1" s="15"/>
      <c r="N1" s="16" t="s">
        <v>54</v>
      </c>
      <c r="O1" s="17"/>
      <c r="P1" s="17"/>
      <c r="Q1" s="17"/>
      <c r="R1" s="17"/>
      <c r="S1" s="18"/>
      <c r="T1" s="19"/>
    </row>
    <row r="2" spans="1:21" ht="23.15" customHeight="1" thickBot="1" x14ac:dyDescent="0.7">
      <c r="A2" s="6" t="s">
        <v>50</v>
      </c>
      <c r="B2" s="21"/>
      <c r="C2" s="22"/>
      <c r="D2" s="765" t="s">
        <v>55</v>
      </c>
      <c r="E2" s="766"/>
      <c r="F2" s="766"/>
      <c r="G2" s="766"/>
      <c r="H2" s="766"/>
      <c r="I2" s="766"/>
      <c r="J2" s="766"/>
      <c r="K2" s="766"/>
      <c r="L2" s="766"/>
      <c r="M2" s="766"/>
      <c r="N2" s="766"/>
      <c r="O2" s="766"/>
      <c r="P2" s="766"/>
      <c r="Q2" s="766"/>
      <c r="R2" s="766"/>
      <c r="S2" s="766"/>
      <c r="T2" s="23"/>
    </row>
    <row r="3" spans="1:21" ht="39" customHeight="1" thickBot="1" x14ac:dyDescent="0.3">
      <c r="A3" s="6" t="s">
        <v>50</v>
      </c>
      <c r="B3" s="7" t="s">
        <v>51</v>
      </c>
      <c r="C3" s="8"/>
      <c r="D3" s="767" t="s">
        <v>56</v>
      </c>
      <c r="E3" s="768"/>
      <c r="F3" s="768"/>
      <c r="G3" s="768"/>
      <c r="H3" s="768"/>
      <c r="I3" s="768"/>
      <c r="J3" s="768"/>
      <c r="K3" s="768"/>
      <c r="L3" s="768"/>
      <c r="M3" s="768"/>
      <c r="N3" s="769" t="s">
        <v>57</v>
      </c>
      <c r="O3" s="769"/>
      <c r="P3" s="769"/>
      <c r="Q3" s="769"/>
      <c r="R3" s="769"/>
      <c r="S3" s="769"/>
      <c r="T3" s="24"/>
    </row>
    <row r="4" spans="1:21" ht="37.5" customHeight="1" thickBot="1" x14ac:dyDescent="0.3">
      <c r="A4" s="6" t="s">
        <v>50</v>
      </c>
      <c r="B4" s="7"/>
      <c r="C4" s="8"/>
      <c r="D4" s="770" t="s">
        <v>58</v>
      </c>
      <c r="E4" s="770"/>
      <c r="F4" s="770"/>
      <c r="G4" s="770"/>
      <c r="H4" s="770" t="s">
        <v>59</v>
      </c>
      <c r="I4" s="770"/>
      <c r="J4" s="770"/>
      <c r="K4" s="770"/>
      <c r="L4" s="770"/>
      <c r="M4" s="770"/>
      <c r="N4" s="770" t="s">
        <v>60</v>
      </c>
      <c r="O4" s="770"/>
      <c r="P4" s="770"/>
      <c r="Q4" s="770"/>
      <c r="R4" s="770"/>
      <c r="S4" s="770"/>
      <c r="T4" s="24"/>
    </row>
    <row r="5" spans="1:21" ht="48.75" customHeight="1" thickBot="1" x14ac:dyDescent="0.3">
      <c r="A5" s="6" t="s">
        <v>50</v>
      </c>
      <c r="B5" s="7" t="s">
        <v>51</v>
      </c>
      <c r="C5" s="8"/>
      <c r="D5" s="771" t="s">
        <v>61</v>
      </c>
      <c r="E5" s="772"/>
      <c r="F5" s="772"/>
      <c r="G5" s="772"/>
      <c r="H5" s="772"/>
      <c r="I5" s="772"/>
      <c r="J5" s="772"/>
      <c r="K5" s="772"/>
      <c r="L5" s="772"/>
      <c r="M5" s="772"/>
      <c r="N5" s="772"/>
      <c r="O5" s="772"/>
      <c r="P5" s="772"/>
      <c r="Q5" s="772"/>
      <c r="R5" s="772"/>
      <c r="S5" s="772"/>
      <c r="T5" s="24"/>
    </row>
    <row r="6" spans="1:21" ht="48" customHeight="1" thickBot="1" x14ac:dyDescent="0.3">
      <c r="A6" s="6" t="s">
        <v>50</v>
      </c>
      <c r="B6" s="7"/>
      <c r="C6" s="8"/>
      <c r="D6" s="25" t="s">
        <v>62</v>
      </c>
      <c r="E6" s="26" t="s">
        <v>63</v>
      </c>
      <c r="F6" s="26" t="s">
        <v>64</v>
      </c>
      <c r="G6" s="26" t="s">
        <v>65</v>
      </c>
      <c r="H6" s="27" t="s">
        <v>66</v>
      </c>
      <c r="I6" s="27" t="s">
        <v>67</v>
      </c>
      <c r="J6" s="28" t="s">
        <v>68</v>
      </c>
      <c r="K6" s="29" t="s">
        <v>69</v>
      </c>
      <c r="L6" s="29" t="s">
        <v>70</v>
      </c>
      <c r="M6" s="29" t="s">
        <v>71</v>
      </c>
      <c r="N6" s="29" t="s">
        <v>72</v>
      </c>
      <c r="O6" s="29" t="s">
        <v>73</v>
      </c>
      <c r="P6" s="29" t="s">
        <v>74</v>
      </c>
      <c r="Q6" s="29" t="s">
        <v>75</v>
      </c>
      <c r="R6" s="29" t="s">
        <v>76</v>
      </c>
      <c r="S6" s="30" t="s">
        <v>77</v>
      </c>
      <c r="T6" s="19"/>
    </row>
    <row r="7" spans="1:21" ht="26.25" customHeight="1" thickBot="1" x14ac:dyDescent="0.3">
      <c r="A7" s="6" t="s">
        <v>50</v>
      </c>
      <c r="B7" s="7" t="s">
        <v>51</v>
      </c>
      <c r="C7" s="8"/>
      <c r="D7" s="31" t="s">
        <v>78</v>
      </c>
      <c r="E7" s="32" t="s">
        <v>79</v>
      </c>
      <c r="F7" s="32" t="s">
        <v>80</v>
      </c>
      <c r="G7" s="32" t="s">
        <v>81</v>
      </c>
      <c r="H7" s="33" t="s">
        <v>82</v>
      </c>
      <c r="I7" s="33" t="s">
        <v>83</v>
      </c>
      <c r="J7" s="34" t="s">
        <v>83</v>
      </c>
      <c r="K7" s="35" t="s">
        <v>84</v>
      </c>
      <c r="L7" s="35" t="s">
        <v>85</v>
      </c>
      <c r="M7" s="35" t="s">
        <v>86</v>
      </c>
      <c r="N7" s="35" t="s">
        <v>87</v>
      </c>
      <c r="O7" s="35" t="s">
        <v>88</v>
      </c>
      <c r="P7" s="35" t="s">
        <v>89</v>
      </c>
      <c r="Q7" s="35" t="s">
        <v>90</v>
      </c>
      <c r="R7" s="35" t="s">
        <v>91</v>
      </c>
      <c r="S7" s="36" t="s">
        <v>92</v>
      </c>
      <c r="T7" s="37" t="s">
        <v>93</v>
      </c>
      <c r="U7" s="38" t="s">
        <v>94</v>
      </c>
    </row>
    <row r="8" spans="1:21" ht="28.5" customHeight="1" thickBot="1" x14ac:dyDescent="0.3">
      <c r="A8" s="6" t="s">
        <v>50</v>
      </c>
      <c r="B8" s="7"/>
      <c r="C8" s="8"/>
      <c r="D8" s="773" t="s">
        <v>51</v>
      </c>
      <c r="E8" s="774"/>
      <c r="F8" s="774"/>
      <c r="G8" s="774"/>
      <c r="H8" s="774"/>
      <c r="I8" s="775"/>
      <c r="J8" s="776"/>
      <c r="K8" s="777"/>
      <c r="L8" s="774"/>
      <c r="M8" s="774"/>
      <c r="N8" s="774"/>
      <c r="O8" s="774"/>
      <c r="P8" s="774"/>
      <c r="Q8" s="774"/>
      <c r="R8" s="774"/>
      <c r="S8" s="775"/>
      <c r="T8" s="23"/>
    </row>
    <row r="9" spans="1:21" ht="16.5" customHeight="1" x14ac:dyDescent="0.3">
      <c r="A9" s="6" t="s">
        <v>50</v>
      </c>
      <c r="B9" s="7" t="s">
        <v>51</v>
      </c>
      <c r="C9" s="8" t="str">
        <f>G9</f>
        <v>Animal Health Care and Management NC III</v>
      </c>
      <c r="D9" s="778" t="s">
        <v>95</v>
      </c>
      <c r="E9" s="39">
        <v>1</v>
      </c>
      <c r="F9" s="39" t="s">
        <v>96</v>
      </c>
      <c r="G9" s="40" t="s">
        <v>97</v>
      </c>
      <c r="H9" s="41">
        <v>208</v>
      </c>
      <c r="I9" s="41">
        <v>26</v>
      </c>
      <c r="J9" s="42">
        <v>10000</v>
      </c>
      <c r="K9" s="43">
        <f>U9</f>
        <v>11760</v>
      </c>
      <c r="L9" s="44">
        <v>500</v>
      </c>
      <c r="M9" s="44">
        <v>100.8</v>
      </c>
      <c r="N9" s="43">
        <f t="shared" ref="N9:N61" si="0">I9*160</f>
        <v>4160</v>
      </c>
      <c r="O9" s="43">
        <v>500</v>
      </c>
      <c r="P9" s="43">
        <v>500</v>
      </c>
      <c r="Q9" s="43"/>
      <c r="R9" s="43"/>
      <c r="S9" s="45">
        <f>K9+L9+M9+N9+O9+P9+Q9+R9</f>
        <v>17520.8</v>
      </c>
      <c r="T9" s="19" t="s">
        <v>98</v>
      </c>
      <c r="U9" s="46">
        <f>IFERROR(VLOOKUP(G9,[6]Summary!$C$4:$J$234,8,FALSE)," ")</f>
        <v>11760</v>
      </c>
    </row>
    <row r="10" spans="1:21" x14ac:dyDescent="0.3">
      <c r="A10" s="6" t="s">
        <v>50</v>
      </c>
      <c r="B10" s="7" t="s">
        <v>51</v>
      </c>
      <c r="C10" s="8" t="str">
        <f t="shared" ref="C10:C73" si="1">G10</f>
        <v>Animal Production (Poultry-Chicken) NC II</v>
      </c>
      <c r="D10" s="779"/>
      <c r="E10" s="47">
        <f t="shared" ref="E10:E61" si="2">E9+1</f>
        <v>2</v>
      </c>
      <c r="F10" s="47" t="s">
        <v>99</v>
      </c>
      <c r="G10" s="48" t="s">
        <v>100</v>
      </c>
      <c r="H10" s="49">
        <v>226</v>
      </c>
      <c r="I10" s="49">
        <v>29</v>
      </c>
      <c r="J10" s="50">
        <v>10000</v>
      </c>
      <c r="K10" s="51">
        <f t="shared" ref="K10:K63" si="3">U10</f>
        <v>11069</v>
      </c>
      <c r="L10" s="52">
        <v>590</v>
      </c>
      <c r="M10" s="52">
        <v>100.8</v>
      </c>
      <c r="N10" s="51">
        <f t="shared" si="0"/>
        <v>4640</v>
      </c>
      <c r="O10" s="51">
        <v>500</v>
      </c>
      <c r="P10" s="51">
        <v>500</v>
      </c>
      <c r="Q10" s="51"/>
      <c r="R10" s="51"/>
      <c r="S10" s="53">
        <f t="shared" ref="S10:S73" si="4">K10+L10+M10+N10+O10+P10+Q10+R10</f>
        <v>17399.8</v>
      </c>
      <c r="T10" s="19" t="s">
        <v>98</v>
      </c>
      <c r="U10" s="46">
        <f>IFERROR(VLOOKUP(G10,[6]Summary!$C$4:$J$234,8,FALSE)," ")</f>
        <v>11069</v>
      </c>
    </row>
    <row r="11" spans="1:21" x14ac:dyDescent="0.3">
      <c r="A11" s="6" t="s">
        <v>50</v>
      </c>
      <c r="B11" s="7" t="s">
        <v>51</v>
      </c>
      <c r="C11" s="8" t="str">
        <f t="shared" si="1"/>
        <v>Animal Production (Swine) NC II</v>
      </c>
      <c r="D11" s="779"/>
      <c r="E11" s="47">
        <f t="shared" si="2"/>
        <v>3</v>
      </c>
      <c r="F11" s="47" t="s">
        <v>101</v>
      </c>
      <c r="G11" s="48" t="s">
        <v>102</v>
      </c>
      <c r="H11" s="49">
        <v>306</v>
      </c>
      <c r="I11" s="49">
        <v>39</v>
      </c>
      <c r="J11" s="50">
        <v>10000</v>
      </c>
      <c r="K11" s="51">
        <f t="shared" si="3"/>
        <v>13259</v>
      </c>
      <c r="L11" s="52">
        <v>740</v>
      </c>
      <c r="M11" s="52">
        <v>100.8</v>
      </c>
      <c r="N11" s="51">
        <f t="shared" si="0"/>
        <v>6240</v>
      </c>
      <c r="O11" s="51">
        <v>500</v>
      </c>
      <c r="P11" s="51">
        <v>500</v>
      </c>
      <c r="Q11" s="51"/>
      <c r="R11" s="51"/>
      <c r="S11" s="53">
        <f t="shared" si="4"/>
        <v>21339.8</v>
      </c>
      <c r="T11" s="19" t="s">
        <v>98</v>
      </c>
      <c r="U11" s="46">
        <f>IFERROR(VLOOKUP(G11,[6]Summary!$C$4:$J$234,8,FALSE)," ")</f>
        <v>13259</v>
      </c>
    </row>
    <row r="12" spans="1:21" x14ac:dyDescent="0.3">
      <c r="A12" s="6" t="s">
        <v>50</v>
      </c>
      <c r="B12" s="7" t="s">
        <v>51</v>
      </c>
      <c r="C12" s="8" t="str">
        <f t="shared" si="1"/>
        <v>Animal Production (Ruminants) NC II</v>
      </c>
      <c r="D12" s="779"/>
      <c r="E12" s="47">
        <f t="shared" si="2"/>
        <v>4</v>
      </c>
      <c r="F12" s="47" t="s">
        <v>103</v>
      </c>
      <c r="G12" s="48" t="s">
        <v>104</v>
      </c>
      <c r="H12" s="49">
        <v>306</v>
      </c>
      <c r="I12" s="49">
        <v>39</v>
      </c>
      <c r="J12" s="50">
        <v>10000</v>
      </c>
      <c r="K12" s="51">
        <f t="shared" si="3"/>
        <v>19545</v>
      </c>
      <c r="L12" s="52">
        <v>625</v>
      </c>
      <c r="M12" s="52">
        <v>100.8</v>
      </c>
      <c r="N12" s="51">
        <f t="shared" si="0"/>
        <v>6240</v>
      </c>
      <c r="O12" s="51">
        <v>500</v>
      </c>
      <c r="P12" s="51">
        <v>500</v>
      </c>
      <c r="Q12" s="51"/>
      <c r="R12" s="51"/>
      <c r="S12" s="53">
        <f t="shared" si="4"/>
        <v>27510.799999999999</v>
      </c>
      <c r="T12" s="19" t="s">
        <v>98</v>
      </c>
      <c r="U12" s="46">
        <f>IFERROR(VLOOKUP(G12,[6]Summary!$C$4:$J$234,8,FALSE)," ")</f>
        <v>19545</v>
      </c>
    </row>
    <row r="13" spans="1:21" x14ac:dyDescent="0.3">
      <c r="A13" s="6" t="s">
        <v>50</v>
      </c>
      <c r="B13" s="7" t="s">
        <v>51</v>
      </c>
      <c r="C13" s="8" t="str">
        <f t="shared" si="1"/>
        <v>Grains Production NC II</v>
      </c>
      <c r="D13" s="779"/>
      <c r="E13" s="47">
        <f t="shared" si="2"/>
        <v>5</v>
      </c>
      <c r="F13" s="47" t="s">
        <v>105</v>
      </c>
      <c r="G13" s="48" t="s">
        <v>106</v>
      </c>
      <c r="H13" s="49">
        <v>423</v>
      </c>
      <c r="I13" s="49">
        <v>53</v>
      </c>
      <c r="J13" s="50">
        <v>18540</v>
      </c>
      <c r="K13" s="51">
        <f t="shared" si="3"/>
        <v>18553</v>
      </c>
      <c r="L13" s="52">
        <v>590</v>
      </c>
      <c r="M13" s="52">
        <v>100.8</v>
      </c>
      <c r="N13" s="51">
        <f t="shared" si="0"/>
        <v>8480</v>
      </c>
      <c r="O13" s="51">
        <v>500</v>
      </c>
      <c r="P13" s="51">
        <v>500</v>
      </c>
      <c r="Q13" s="51"/>
      <c r="R13" s="51"/>
      <c r="S13" s="53">
        <f t="shared" si="4"/>
        <v>28723.8</v>
      </c>
      <c r="T13" s="19" t="s">
        <v>98</v>
      </c>
      <c r="U13" s="46">
        <f>IFERROR(VLOOKUP(G13,[6]Summary!$C$4:$J$234,8,FALSE)," ")</f>
        <v>18553</v>
      </c>
    </row>
    <row r="14" spans="1:21" x14ac:dyDescent="0.3">
      <c r="A14" s="6" t="s">
        <v>50</v>
      </c>
      <c r="B14" s="7" t="s">
        <v>51</v>
      </c>
      <c r="C14" s="8" t="str">
        <f t="shared" si="1"/>
        <v>Rubber Processing NC II</v>
      </c>
      <c r="D14" s="779"/>
      <c r="E14" s="47">
        <f t="shared" si="2"/>
        <v>6</v>
      </c>
      <c r="F14" s="47" t="s">
        <v>107</v>
      </c>
      <c r="G14" s="48" t="s">
        <v>108</v>
      </c>
      <c r="H14" s="49">
        <v>162</v>
      </c>
      <c r="I14" s="49">
        <v>21</v>
      </c>
      <c r="J14" s="50">
        <v>10000</v>
      </c>
      <c r="K14" s="51">
        <f t="shared" si="3"/>
        <v>18847</v>
      </c>
      <c r="L14" s="52">
        <v>500</v>
      </c>
      <c r="M14" s="52">
        <v>100.8</v>
      </c>
      <c r="N14" s="51">
        <f t="shared" si="0"/>
        <v>3360</v>
      </c>
      <c r="O14" s="51">
        <v>500</v>
      </c>
      <c r="P14" s="51">
        <v>500</v>
      </c>
      <c r="Q14" s="51"/>
      <c r="R14" s="51"/>
      <c r="S14" s="53">
        <f t="shared" si="4"/>
        <v>23807.8</v>
      </c>
      <c r="T14" s="19" t="s">
        <v>98</v>
      </c>
      <c r="U14" s="46">
        <f>IFERROR(VLOOKUP(G14,[6]Summary!$C$4:$J$234,8,FALSE)," ")</f>
        <v>18847</v>
      </c>
    </row>
    <row r="15" spans="1:21" x14ac:dyDescent="0.3">
      <c r="A15" s="6" t="s">
        <v>50</v>
      </c>
      <c r="B15" s="7" t="s">
        <v>51</v>
      </c>
      <c r="C15" s="8" t="str">
        <f t="shared" si="1"/>
        <v>Rubber Production NC II</v>
      </c>
      <c r="D15" s="780"/>
      <c r="E15" s="47">
        <f t="shared" si="2"/>
        <v>7</v>
      </c>
      <c r="F15" s="47" t="s">
        <v>109</v>
      </c>
      <c r="G15" s="48" t="s">
        <v>110</v>
      </c>
      <c r="H15" s="49">
        <v>242</v>
      </c>
      <c r="I15" s="49">
        <v>31</v>
      </c>
      <c r="J15" s="50">
        <v>10000</v>
      </c>
      <c r="K15" s="51">
        <v>10000</v>
      </c>
      <c r="L15" s="52">
        <v>500</v>
      </c>
      <c r="M15" s="52">
        <v>100.8</v>
      </c>
      <c r="N15" s="51">
        <f t="shared" si="0"/>
        <v>4960</v>
      </c>
      <c r="O15" s="51">
        <v>500</v>
      </c>
      <c r="P15" s="51">
        <v>500</v>
      </c>
      <c r="Q15" s="51"/>
      <c r="R15" s="51"/>
      <c r="S15" s="53">
        <f t="shared" si="4"/>
        <v>16560.8</v>
      </c>
      <c r="T15" s="19" t="s">
        <v>98</v>
      </c>
      <c r="U15" s="46">
        <f>IFERROR(VLOOKUP(G15,[6]Summary!$C$4:$J$234,8,FALSE)," ")</f>
        <v>7566</v>
      </c>
    </row>
    <row r="16" spans="1:21" x14ac:dyDescent="0.3">
      <c r="A16" s="6" t="s">
        <v>50</v>
      </c>
      <c r="B16" s="7" t="s">
        <v>51</v>
      </c>
      <c r="C16" s="8" t="str">
        <f t="shared" si="1"/>
        <v>Automotive Electrical Assembly NC II</v>
      </c>
      <c r="D16" s="781" t="s">
        <v>111</v>
      </c>
      <c r="E16" s="47">
        <f t="shared" si="2"/>
        <v>8</v>
      </c>
      <c r="F16" s="47" t="s">
        <v>112</v>
      </c>
      <c r="G16" s="48" t="s">
        <v>113</v>
      </c>
      <c r="H16" s="49">
        <v>143</v>
      </c>
      <c r="I16" s="49">
        <v>18</v>
      </c>
      <c r="J16" s="50">
        <v>5000</v>
      </c>
      <c r="K16" s="51">
        <f t="shared" si="3"/>
        <v>6267</v>
      </c>
      <c r="L16" s="52">
        <v>500</v>
      </c>
      <c r="M16" s="52">
        <v>100.8</v>
      </c>
      <c r="N16" s="51">
        <f t="shared" si="0"/>
        <v>2880</v>
      </c>
      <c r="O16" s="51">
        <v>500</v>
      </c>
      <c r="P16" s="51">
        <v>500</v>
      </c>
      <c r="Q16" s="51"/>
      <c r="R16" s="51"/>
      <c r="S16" s="53">
        <f t="shared" si="4"/>
        <v>10747.8</v>
      </c>
      <c r="T16" s="19" t="s">
        <v>114</v>
      </c>
      <c r="U16" s="46">
        <f>IFERROR(VLOOKUP(G16,[6]Summary!$C$4:$J$234,8,FALSE)," ")</f>
        <v>6267</v>
      </c>
    </row>
    <row r="17" spans="1:21" x14ac:dyDescent="0.3">
      <c r="A17" s="6" t="s">
        <v>50</v>
      </c>
      <c r="B17" s="7" t="s">
        <v>51</v>
      </c>
      <c r="C17" s="8" t="str">
        <f t="shared" si="1"/>
        <v>Automotive Servicing NC I</v>
      </c>
      <c r="D17" s="779"/>
      <c r="E17" s="47">
        <f t="shared" si="2"/>
        <v>9</v>
      </c>
      <c r="F17" s="54" t="s">
        <v>115</v>
      </c>
      <c r="G17" s="55" t="s">
        <v>116</v>
      </c>
      <c r="H17" s="49">
        <v>156</v>
      </c>
      <c r="I17" s="49">
        <v>20</v>
      </c>
      <c r="J17" s="50">
        <v>4000</v>
      </c>
      <c r="K17" s="51">
        <f t="shared" si="3"/>
        <v>14056</v>
      </c>
      <c r="L17" s="52">
        <v>660</v>
      </c>
      <c r="M17" s="52">
        <v>100.8</v>
      </c>
      <c r="N17" s="51">
        <f t="shared" si="0"/>
        <v>3200</v>
      </c>
      <c r="O17" s="51">
        <v>500</v>
      </c>
      <c r="P17" s="51">
        <v>500</v>
      </c>
      <c r="Q17" s="51"/>
      <c r="R17" s="51"/>
      <c r="S17" s="53">
        <f t="shared" si="4"/>
        <v>19016.8</v>
      </c>
      <c r="T17" s="19" t="s">
        <v>114</v>
      </c>
      <c r="U17" s="46">
        <f>IFERROR(VLOOKUP(G17,[6]Summary!$C$4:$J$234,8,FALSE)," ")</f>
        <v>14056</v>
      </c>
    </row>
    <row r="18" spans="1:21" x14ac:dyDescent="0.3">
      <c r="A18" s="6" t="s">
        <v>50</v>
      </c>
      <c r="B18" s="7" t="s">
        <v>51</v>
      </c>
      <c r="C18" s="8" t="str">
        <f t="shared" si="1"/>
        <v>*Automotive Servicing NC I</v>
      </c>
      <c r="D18" s="779"/>
      <c r="E18" s="47">
        <f t="shared" si="2"/>
        <v>10</v>
      </c>
      <c r="F18" s="54" t="s">
        <v>115</v>
      </c>
      <c r="G18" s="55" t="s">
        <v>117</v>
      </c>
      <c r="H18" s="49">
        <v>469</v>
      </c>
      <c r="I18" s="49">
        <v>59</v>
      </c>
      <c r="J18" s="50">
        <v>4000</v>
      </c>
      <c r="K18" s="51">
        <f t="shared" si="3"/>
        <v>14056</v>
      </c>
      <c r="L18" s="52">
        <v>660</v>
      </c>
      <c r="M18" s="52">
        <v>100.8</v>
      </c>
      <c r="N18" s="51">
        <f t="shared" si="0"/>
        <v>9440</v>
      </c>
      <c r="O18" s="51">
        <v>500</v>
      </c>
      <c r="P18" s="51">
        <v>500</v>
      </c>
      <c r="Q18" s="51"/>
      <c r="R18" s="51"/>
      <c r="S18" s="53">
        <f t="shared" si="4"/>
        <v>25256.799999999999</v>
      </c>
      <c r="T18" s="19" t="s">
        <v>114</v>
      </c>
      <c r="U18" s="46">
        <f>IFERROR(VLOOKUP(G18,[6]Summary!$C$4:$J$234,8,FALSE)," ")</f>
        <v>14056</v>
      </c>
    </row>
    <row r="19" spans="1:21" x14ac:dyDescent="0.3">
      <c r="A19" s="6" t="s">
        <v>50</v>
      </c>
      <c r="B19" s="7" t="s">
        <v>51</v>
      </c>
      <c r="C19" s="8" t="str">
        <f t="shared" si="1"/>
        <v>Automotive Servicing NC II</v>
      </c>
      <c r="D19" s="779"/>
      <c r="E19" s="47">
        <f t="shared" si="2"/>
        <v>11</v>
      </c>
      <c r="F19" s="47" t="s">
        <v>118</v>
      </c>
      <c r="G19" s="48" t="s">
        <v>119</v>
      </c>
      <c r="H19" s="49">
        <v>676</v>
      </c>
      <c r="I19" s="49">
        <v>85</v>
      </c>
      <c r="J19" s="50">
        <v>5000</v>
      </c>
      <c r="K19" s="51">
        <f t="shared" si="3"/>
        <v>24753</v>
      </c>
      <c r="L19" s="52">
        <v>700</v>
      </c>
      <c r="M19" s="52">
        <v>100.8</v>
      </c>
      <c r="N19" s="51">
        <f t="shared" si="0"/>
        <v>13600</v>
      </c>
      <c r="O19" s="51">
        <v>500</v>
      </c>
      <c r="P19" s="51">
        <v>500</v>
      </c>
      <c r="Q19" s="51"/>
      <c r="R19" s="51"/>
      <c r="S19" s="53">
        <f t="shared" si="4"/>
        <v>40153.800000000003</v>
      </c>
      <c r="T19" s="19" t="s">
        <v>114</v>
      </c>
      <c r="U19" s="46">
        <f>IFERROR(VLOOKUP(G19,[6]Summary!$C$4:$J$234,8,FALSE)," ")</f>
        <v>24753</v>
      </c>
    </row>
    <row r="20" spans="1:21" x14ac:dyDescent="0.3">
      <c r="A20" s="6" t="s">
        <v>50</v>
      </c>
      <c r="B20" s="7" t="s">
        <v>51</v>
      </c>
      <c r="C20" s="8" t="str">
        <f t="shared" si="1"/>
        <v>Automotive Servicing NC III</v>
      </c>
      <c r="D20" s="779"/>
      <c r="E20" s="47">
        <f t="shared" si="2"/>
        <v>12</v>
      </c>
      <c r="F20" s="47" t="s">
        <v>120</v>
      </c>
      <c r="G20" s="48" t="s">
        <v>121</v>
      </c>
      <c r="H20" s="49">
        <v>526</v>
      </c>
      <c r="I20" s="49">
        <v>66</v>
      </c>
      <c r="J20" s="50">
        <v>4500</v>
      </c>
      <c r="K20" s="51">
        <f t="shared" si="3"/>
        <v>20062</v>
      </c>
      <c r="L20" s="52">
        <v>300</v>
      </c>
      <c r="M20" s="52">
        <v>100.8</v>
      </c>
      <c r="N20" s="51">
        <f t="shared" si="0"/>
        <v>10560</v>
      </c>
      <c r="O20" s="51">
        <v>500</v>
      </c>
      <c r="P20" s="51">
        <v>500</v>
      </c>
      <c r="Q20" s="51"/>
      <c r="R20" s="51"/>
      <c r="S20" s="53">
        <f t="shared" si="4"/>
        <v>32022.799999999999</v>
      </c>
      <c r="T20" s="19" t="s">
        <v>114</v>
      </c>
      <c r="U20" s="46">
        <f>IFERROR(VLOOKUP(G20,[6]Summary!$C$4:$J$234,8,FALSE)," ")</f>
        <v>20062</v>
      </c>
    </row>
    <row r="21" spans="1:21" ht="16.5" customHeight="1" x14ac:dyDescent="0.3">
      <c r="A21" s="6" t="s">
        <v>50</v>
      </c>
      <c r="B21" s="7" t="s">
        <v>51</v>
      </c>
      <c r="C21" s="8" t="str">
        <f t="shared" si="1"/>
        <v>Automotive Wiring Harness Assembly NC II</v>
      </c>
      <c r="D21" s="780"/>
      <c r="E21" s="47">
        <f t="shared" si="2"/>
        <v>13</v>
      </c>
      <c r="F21" s="47" t="s">
        <v>122</v>
      </c>
      <c r="G21" s="48" t="s">
        <v>123</v>
      </c>
      <c r="H21" s="49">
        <v>134</v>
      </c>
      <c r="I21" s="49">
        <v>17</v>
      </c>
      <c r="J21" s="50">
        <v>5000</v>
      </c>
      <c r="K21" s="51">
        <f t="shared" si="3"/>
        <v>7062</v>
      </c>
      <c r="L21" s="52">
        <v>500</v>
      </c>
      <c r="M21" s="52">
        <v>100.8</v>
      </c>
      <c r="N21" s="51">
        <f t="shared" si="0"/>
        <v>2720</v>
      </c>
      <c r="O21" s="51">
        <v>500</v>
      </c>
      <c r="P21" s="51">
        <v>500</v>
      </c>
      <c r="Q21" s="51"/>
      <c r="R21" s="51"/>
      <c r="S21" s="53">
        <f t="shared" si="4"/>
        <v>11382.8</v>
      </c>
      <c r="T21" s="19" t="s">
        <v>114</v>
      </c>
      <c r="U21" s="46">
        <f>IFERROR(VLOOKUP(G21,[6]Summary!$C$4:$J$234,8,FALSE)," ")</f>
        <v>7062</v>
      </c>
    </row>
    <row r="22" spans="1:21" x14ac:dyDescent="0.3">
      <c r="A22" s="6" t="s">
        <v>50</v>
      </c>
      <c r="B22" s="7" t="s">
        <v>51</v>
      </c>
      <c r="C22" s="8" t="str">
        <f t="shared" si="1"/>
        <v>Carpentry NC II</v>
      </c>
      <c r="D22" s="781" t="s">
        <v>124</v>
      </c>
      <c r="E22" s="47">
        <f t="shared" si="2"/>
        <v>14</v>
      </c>
      <c r="F22" s="47" t="s">
        <v>125</v>
      </c>
      <c r="G22" s="48" t="s">
        <v>126</v>
      </c>
      <c r="H22" s="49">
        <v>162</v>
      </c>
      <c r="I22" s="49">
        <v>21</v>
      </c>
      <c r="J22" s="50">
        <v>7000</v>
      </c>
      <c r="K22" s="51">
        <f t="shared" si="3"/>
        <v>15642</v>
      </c>
      <c r="L22" s="52">
        <v>600</v>
      </c>
      <c r="M22" s="52">
        <v>100.8</v>
      </c>
      <c r="N22" s="51">
        <f t="shared" si="0"/>
        <v>3360</v>
      </c>
      <c r="O22" s="51">
        <v>500</v>
      </c>
      <c r="P22" s="51">
        <v>500</v>
      </c>
      <c r="Q22" s="51"/>
      <c r="R22" s="51"/>
      <c r="S22" s="53">
        <f t="shared" si="4"/>
        <v>20702.8</v>
      </c>
      <c r="T22" s="19" t="s">
        <v>127</v>
      </c>
      <c r="U22" s="46">
        <f>IFERROR(VLOOKUP(G22,[6]Summary!$C$4:$J$234,8,FALSE)," ")</f>
        <v>15642</v>
      </c>
    </row>
    <row r="23" spans="1:21" x14ac:dyDescent="0.3">
      <c r="A23" s="6" t="s">
        <v>50</v>
      </c>
      <c r="B23" s="7" t="s">
        <v>51</v>
      </c>
      <c r="C23" s="8" t="str">
        <f t="shared" si="1"/>
        <v>*Carpentry NC II</v>
      </c>
      <c r="D23" s="779"/>
      <c r="E23" s="47">
        <f t="shared" si="2"/>
        <v>15</v>
      </c>
      <c r="F23" s="54" t="s">
        <v>125</v>
      </c>
      <c r="G23" s="55" t="s">
        <v>128</v>
      </c>
      <c r="H23" s="49">
        <v>301</v>
      </c>
      <c r="I23" s="49">
        <v>38</v>
      </c>
      <c r="J23" s="50">
        <v>7000</v>
      </c>
      <c r="K23" s="51">
        <f t="shared" si="3"/>
        <v>15642</v>
      </c>
      <c r="L23" s="52">
        <v>1142</v>
      </c>
      <c r="M23" s="52">
        <v>100.8</v>
      </c>
      <c r="N23" s="51">
        <f t="shared" si="0"/>
        <v>6080</v>
      </c>
      <c r="O23" s="51">
        <v>500</v>
      </c>
      <c r="P23" s="51">
        <v>500</v>
      </c>
      <c r="Q23" s="51"/>
      <c r="R23" s="51"/>
      <c r="S23" s="53">
        <f t="shared" si="4"/>
        <v>23964.799999999999</v>
      </c>
      <c r="T23" s="19" t="s">
        <v>127</v>
      </c>
      <c r="U23" s="46">
        <f>IFERROR(VLOOKUP(G23,[6]Summary!$C$4:$J$234,8,FALSE)," ")</f>
        <v>15642</v>
      </c>
    </row>
    <row r="24" spans="1:21" x14ac:dyDescent="0.3">
      <c r="A24" s="6" t="s">
        <v>50</v>
      </c>
      <c r="B24" s="7" t="s">
        <v>51</v>
      </c>
      <c r="C24" s="8" t="str">
        <f t="shared" si="1"/>
        <v>Carpentry NC III</v>
      </c>
      <c r="D24" s="779"/>
      <c r="E24" s="47">
        <f t="shared" si="2"/>
        <v>16</v>
      </c>
      <c r="F24" s="54" t="s">
        <v>129</v>
      </c>
      <c r="G24" s="55" t="s">
        <v>130</v>
      </c>
      <c r="H24" s="49">
        <v>364</v>
      </c>
      <c r="I24" s="49">
        <v>46</v>
      </c>
      <c r="J24" s="50">
        <v>7000</v>
      </c>
      <c r="K24" s="51">
        <v>50830</v>
      </c>
      <c r="L24" s="52">
        <v>400</v>
      </c>
      <c r="M24" s="52">
        <v>100.8</v>
      </c>
      <c r="N24" s="51">
        <f t="shared" si="0"/>
        <v>7360</v>
      </c>
      <c r="O24" s="51">
        <v>500</v>
      </c>
      <c r="P24" s="51">
        <v>500</v>
      </c>
      <c r="Q24" s="51"/>
      <c r="R24" s="51"/>
      <c r="S24" s="53">
        <f t="shared" si="4"/>
        <v>59690.8</v>
      </c>
      <c r="T24" s="19" t="s">
        <v>127</v>
      </c>
      <c r="U24" s="46">
        <f>IFERROR(VLOOKUP(G24,[6]Summary!$C$4:$J$234,8,FALSE)," ")</f>
        <v>15050</v>
      </c>
    </row>
    <row r="25" spans="1:21" x14ac:dyDescent="0.3">
      <c r="A25" s="6" t="s">
        <v>50</v>
      </c>
      <c r="B25" s="7" t="s">
        <v>51</v>
      </c>
      <c r="C25" s="8" t="str">
        <f t="shared" si="1"/>
        <v>*Carpentry NC III</v>
      </c>
      <c r="D25" s="779"/>
      <c r="E25" s="47">
        <f t="shared" si="2"/>
        <v>17</v>
      </c>
      <c r="F25" s="54" t="s">
        <v>129</v>
      </c>
      <c r="G25" s="55" t="s">
        <v>131</v>
      </c>
      <c r="H25" s="49">
        <v>224</v>
      </c>
      <c r="I25" s="49">
        <v>28</v>
      </c>
      <c r="J25" s="50">
        <v>7000</v>
      </c>
      <c r="K25" s="51">
        <v>50830</v>
      </c>
      <c r="L25" s="52">
        <v>1047</v>
      </c>
      <c r="M25" s="52">
        <v>100.8</v>
      </c>
      <c r="N25" s="51">
        <f t="shared" si="0"/>
        <v>4480</v>
      </c>
      <c r="O25" s="51">
        <v>500</v>
      </c>
      <c r="P25" s="51">
        <v>500</v>
      </c>
      <c r="Q25" s="51"/>
      <c r="R25" s="51"/>
      <c r="S25" s="53">
        <f t="shared" si="4"/>
        <v>57457.8</v>
      </c>
      <c r="T25" s="19" t="s">
        <v>127</v>
      </c>
      <c r="U25" s="46">
        <f>IFERROR(VLOOKUP(G25,[6]Summary!$C$4:$J$234,8,FALSE)," ")</f>
        <v>15050</v>
      </c>
    </row>
    <row r="26" spans="1:21" ht="16.5" customHeight="1" x14ac:dyDescent="0.3">
      <c r="A26" s="6" t="s">
        <v>50</v>
      </c>
      <c r="B26" s="7" t="s">
        <v>51</v>
      </c>
      <c r="C26" s="8" t="str">
        <f t="shared" si="1"/>
        <v>Heavy Equipment Servicing (Mechanical) NC II</v>
      </c>
      <c r="D26" s="779"/>
      <c r="E26" s="47">
        <f t="shared" si="2"/>
        <v>18</v>
      </c>
      <c r="F26" s="47" t="s">
        <v>132</v>
      </c>
      <c r="G26" s="48" t="s">
        <v>133</v>
      </c>
      <c r="H26" s="49">
        <v>362</v>
      </c>
      <c r="I26" s="49">
        <v>46</v>
      </c>
      <c r="J26" s="50">
        <v>10000</v>
      </c>
      <c r="K26" s="51">
        <f t="shared" si="3"/>
        <v>12700</v>
      </c>
      <c r="L26" s="52">
        <v>1810</v>
      </c>
      <c r="M26" s="52">
        <v>100.8</v>
      </c>
      <c r="N26" s="51">
        <f t="shared" si="0"/>
        <v>7360</v>
      </c>
      <c r="O26" s="51">
        <v>500</v>
      </c>
      <c r="P26" s="51">
        <v>500</v>
      </c>
      <c r="Q26" s="51"/>
      <c r="R26" s="51"/>
      <c r="S26" s="53">
        <f t="shared" si="4"/>
        <v>22970.799999999999</v>
      </c>
      <c r="T26" s="19" t="s">
        <v>127</v>
      </c>
      <c r="U26" s="46">
        <f>IFERROR(VLOOKUP(G26,[6]Summary!$C$4:$J$234,8,FALSE)," ")</f>
        <v>12700</v>
      </c>
    </row>
    <row r="27" spans="1:21" x14ac:dyDescent="0.3">
      <c r="A27" s="6" t="s">
        <v>50</v>
      </c>
      <c r="B27" s="7" t="s">
        <v>51</v>
      </c>
      <c r="C27" s="8" t="str">
        <f t="shared" si="1"/>
        <v>HEO (Backhoe Loader) NC II</v>
      </c>
      <c r="D27" s="779"/>
      <c r="E27" s="47">
        <f t="shared" si="2"/>
        <v>19</v>
      </c>
      <c r="F27" s="47" t="s">
        <v>134</v>
      </c>
      <c r="G27" s="48" t="s">
        <v>135</v>
      </c>
      <c r="H27" s="49">
        <v>122</v>
      </c>
      <c r="I27" s="49">
        <v>16</v>
      </c>
      <c r="J27" s="50">
        <v>15000</v>
      </c>
      <c r="K27" s="51">
        <v>15000</v>
      </c>
      <c r="L27" s="52">
        <v>2415</v>
      </c>
      <c r="M27" s="52">
        <v>100.8</v>
      </c>
      <c r="N27" s="51">
        <f t="shared" si="0"/>
        <v>2560</v>
      </c>
      <c r="O27" s="51">
        <v>500</v>
      </c>
      <c r="P27" s="51">
        <v>500</v>
      </c>
      <c r="Q27" s="51"/>
      <c r="R27" s="51"/>
      <c r="S27" s="53">
        <f t="shared" si="4"/>
        <v>21075.8</v>
      </c>
      <c r="T27" s="19" t="s">
        <v>127</v>
      </c>
      <c r="U27" s="46">
        <f>IFERROR(VLOOKUP(G27,[6]Summary!$C$4:$J$234,8,FALSE)," ")</f>
        <v>14308</v>
      </c>
    </row>
    <row r="28" spans="1:21" x14ac:dyDescent="0.3">
      <c r="A28" s="6" t="s">
        <v>50</v>
      </c>
      <c r="B28" s="7" t="s">
        <v>51</v>
      </c>
      <c r="C28" s="8" t="str">
        <f t="shared" si="1"/>
        <v>HEO (Road Roller) NC II</v>
      </c>
      <c r="D28" s="779"/>
      <c r="E28" s="47">
        <f t="shared" si="2"/>
        <v>20</v>
      </c>
      <c r="F28" s="47" t="s">
        <v>136</v>
      </c>
      <c r="G28" s="48" t="s">
        <v>137</v>
      </c>
      <c r="H28" s="49">
        <v>162</v>
      </c>
      <c r="I28" s="49">
        <v>21</v>
      </c>
      <c r="J28" s="50">
        <v>10000</v>
      </c>
      <c r="K28" s="51">
        <f t="shared" si="3"/>
        <v>15941</v>
      </c>
      <c r="L28" s="52">
        <v>3030</v>
      </c>
      <c r="M28" s="52">
        <v>100.8</v>
      </c>
      <c r="N28" s="51">
        <f t="shared" si="0"/>
        <v>3360</v>
      </c>
      <c r="O28" s="51">
        <v>500</v>
      </c>
      <c r="P28" s="51">
        <v>500</v>
      </c>
      <c r="Q28" s="51"/>
      <c r="R28" s="51"/>
      <c r="S28" s="53">
        <f t="shared" si="4"/>
        <v>23431.8</v>
      </c>
      <c r="T28" s="19" t="s">
        <v>127</v>
      </c>
      <c r="U28" s="46">
        <f>IFERROR(VLOOKUP(G28,[6]Summary!$C$4:$J$234,8,FALSE)," ")</f>
        <v>15941</v>
      </c>
    </row>
    <row r="29" spans="1:21" x14ac:dyDescent="0.3">
      <c r="A29" s="6" t="s">
        <v>50</v>
      </c>
      <c r="B29" s="7" t="s">
        <v>51</v>
      </c>
      <c r="C29" s="8" t="str">
        <f t="shared" si="1"/>
        <v>HEO (Truck Mounted Crane) NC II</v>
      </c>
      <c r="D29" s="779"/>
      <c r="E29" s="47">
        <f t="shared" si="2"/>
        <v>21</v>
      </c>
      <c r="F29" s="47" t="s">
        <v>138</v>
      </c>
      <c r="G29" s="48" t="s">
        <v>139</v>
      </c>
      <c r="H29" s="49">
        <v>156</v>
      </c>
      <c r="I29" s="49">
        <v>20</v>
      </c>
      <c r="J29" s="50">
        <v>10000</v>
      </c>
      <c r="K29" s="51">
        <f t="shared" si="3"/>
        <v>13080</v>
      </c>
      <c r="L29" s="52">
        <v>2170</v>
      </c>
      <c r="M29" s="52">
        <v>100.8</v>
      </c>
      <c r="N29" s="51">
        <f t="shared" si="0"/>
        <v>3200</v>
      </c>
      <c r="O29" s="51">
        <v>500</v>
      </c>
      <c r="P29" s="51">
        <v>500</v>
      </c>
      <c r="Q29" s="51"/>
      <c r="R29" s="51"/>
      <c r="S29" s="53">
        <f t="shared" si="4"/>
        <v>19550.8</v>
      </c>
      <c r="T29" s="19" t="s">
        <v>127</v>
      </c>
      <c r="U29" s="46">
        <f>IFERROR(VLOOKUP(G29,[6]Summary!$C$4:$J$234,8,FALSE)," ")</f>
        <v>13080</v>
      </c>
    </row>
    <row r="30" spans="1:21" x14ac:dyDescent="0.3">
      <c r="A30" s="6" t="s">
        <v>50</v>
      </c>
      <c r="B30" s="7" t="s">
        <v>51</v>
      </c>
      <c r="C30" s="8" t="str">
        <f t="shared" si="1"/>
        <v>Masonry NC I</v>
      </c>
      <c r="D30" s="779"/>
      <c r="E30" s="47">
        <f t="shared" si="2"/>
        <v>22</v>
      </c>
      <c r="F30" s="54" t="s">
        <v>140</v>
      </c>
      <c r="G30" s="55" t="s">
        <v>141</v>
      </c>
      <c r="H30" s="49">
        <v>104</v>
      </c>
      <c r="I30" s="49">
        <v>13</v>
      </c>
      <c r="J30" s="50">
        <v>5000</v>
      </c>
      <c r="K30" s="51">
        <f t="shared" si="3"/>
        <v>7632</v>
      </c>
      <c r="L30" s="52">
        <v>1100</v>
      </c>
      <c r="M30" s="52">
        <v>100.8</v>
      </c>
      <c r="N30" s="51">
        <f t="shared" si="0"/>
        <v>2080</v>
      </c>
      <c r="O30" s="51">
        <v>500</v>
      </c>
      <c r="P30" s="51">
        <v>500</v>
      </c>
      <c r="Q30" s="51"/>
      <c r="R30" s="51"/>
      <c r="S30" s="53">
        <f t="shared" si="4"/>
        <v>11912.8</v>
      </c>
      <c r="T30" s="19" t="s">
        <v>127</v>
      </c>
      <c r="U30" s="46">
        <f>IFERROR(VLOOKUP(G30,[6]Summary!$C$4:$J$234,8,FALSE)," ")</f>
        <v>7632</v>
      </c>
    </row>
    <row r="31" spans="1:21" x14ac:dyDescent="0.3">
      <c r="A31" s="6" t="s">
        <v>50</v>
      </c>
      <c r="B31" s="7" t="s">
        <v>51</v>
      </c>
      <c r="C31" s="8" t="str">
        <f t="shared" si="1"/>
        <v>*Masonry NC I</v>
      </c>
      <c r="D31" s="779"/>
      <c r="E31" s="47">
        <f t="shared" si="2"/>
        <v>23</v>
      </c>
      <c r="F31" s="54" t="s">
        <v>140</v>
      </c>
      <c r="G31" s="55" t="s">
        <v>142</v>
      </c>
      <c r="H31" s="49">
        <v>123</v>
      </c>
      <c r="I31" s="49">
        <v>16</v>
      </c>
      <c r="J31" s="50">
        <v>5000</v>
      </c>
      <c r="K31" s="51">
        <f t="shared" si="3"/>
        <v>7632</v>
      </c>
      <c r="L31" s="52">
        <v>885</v>
      </c>
      <c r="M31" s="52">
        <v>100.8</v>
      </c>
      <c r="N31" s="51">
        <f t="shared" si="0"/>
        <v>2560</v>
      </c>
      <c r="O31" s="51">
        <v>500</v>
      </c>
      <c r="P31" s="51">
        <v>500</v>
      </c>
      <c r="Q31" s="51"/>
      <c r="R31" s="51"/>
      <c r="S31" s="53">
        <f t="shared" si="4"/>
        <v>12177.8</v>
      </c>
      <c r="T31" s="19" t="s">
        <v>127</v>
      </c>
      <c r="U31" s="46">
        <f>IFERROR(VLOOKUP(G31,[6]Summary!$C$4:$J$234,8,FALSE)," ")</f>
        <v>7632</v>
      </c>
    </row>
    <row r="32" spans="1:21" x14ac:dyDescent="0.3">
      <c r="A32" s="6" t="s">
        <v>50</v>
      </c>
      <c r="B32" s="7" t="s">
        <v>51</v>
      </c>
      <c r="C32" s="8" t="str">
        <f t="shared" si="1"/>
        <v>Masonry NC II</v>
      </c>
      <c r="D32" s="779"/>
      <c r="E32" s="47">
        <f t="shared" si="2"/>
        <v>24</v>
      </c>
      <c r="F32" s="54" t="s">
        <v>143</v>
      </c>
      <c r="G32" s="55" t="s">
        <v>144</v>
      </c>
      <c r="H32" s="49">
        <v>258</v>
      </c>
      <c r="I32" s="49">
        <v>33</v>
      </c>
      <c r="J32" s="50">
        <v>6000</v>
      </c>
      <c r="K32" s="51">
        <f t="shared" si="3"/>
        <v>10215</v>
      </c>
      <c r="L32" s="52">
        <v>500</v>
      </c>
      <c r="M32" s="52">
        <v>100.8</v>
      </c>
      <c r="N32" s="51">
        <f t="shared" si="0"/>
        <v>5280</v>
      </c>
      <c r="O32" s="51">
        <v>500</v>
      </c>
      <c r="P32" s="51">
        <v>500</v>
      </c>
      <c r="Q32" s="51"/>
      <c r="R32" s="51"/>
      <c r="S32" s="53">
        <f t="shared" si="4"/>
        <v>17095.8</v>
      </c>
      <c r="T32" s="19" t="s">
        <v>127</v>
      </c>
      <c r="U32" s="46">
        <f>IFERROR(VLOOKUP(G32,[6]Summary!$C$4:$J$234,8,FALSE)," ")</f>
        <v>10215</v>
      </c>
    </row>
    <row r="33" spans="1:21" x14ac:dyDescent="0.3">
      <c r="A33" s="6" t="s">
        <v>50</v>
      </c>
      <c r="B33" s="7" t="s">
        <v>51</v>
      </c>
      <c r="C33" s="8" t="str">
        <f t="shared" si="1"/>
        <v>*Masonry NC II</v>
      </c>
      <c r="D33" s="779"/>
      <c r="E33" s="47">
        <f t="shared" si="2"/>
        <v>25</v>
      </c>
      <c r="F33" s="54" t="s">
        <v>143</v>
      </c>
      <c r="G33" s="55" t="s">
        <v>145</v>
      </c>
      <c r="H33" s="49">
        <v>181</v>
      </c>
      <c r="I33" s="49">
        <v>23</v>
      </c>
      <c r="J33" s="50">
        <v>6000</v>
      </c>
      <c r="K33" s="51">
        <f t="shared" si="3"/>
        <v>10215</v>
      </c>
      <c r="L33" s="52">
        <v>1162</v>
      </c>
      <c r="M33" s="52">
        <v>100.8</v>
      </c>
      <c r="N33" s="51">
        <f t="shared" si="0"/>
        <v>3680</v>
      </c>
      <c r="O33" s="51">
        <v>500</v>
      </c>
      <c r="P33" s="51">
        <v>500</v>
      </c>
      <c r="Q33" s="51"/>
      <c r="R33" s="51"/>
      <c r="S33" s="53">
        <f t="shared" si="4"/>
        <v>16157.8</v>
      </c>
      <c r="T33" s="19" t="s">
        <v>127</v>
      </c>
      <c r="U33" s="46">
        <f>IFERROR(VLOOKUP(G33,[6]Summary!$C$4:$J$234,8,FALSE)," ")</f>
        <v>10215</v>
      </c>
    </row>
    <row r="34" spans="1:21" x14ac:dyDescent="0.3">
      <c r="A34" s="6" t="s">
        <v>50</v>
      </c>
      <c r="B34" s="7" t="s">
        <v>51</v>
      </c>
      <c r="C34" s="8" t="str">
        <f t="shared" si="1"/>
        <v>Tile Setting NC II</v>
      </c>
      <c r="D34" s="779"/>
      <c r="E34" s="47">
        <f t="shared" si="2"/>
        <v>26</v>
      </c>
      <c r="F34" s="54" t="s">
        <v>146</v>
      </c>
      <c r="G34" s="55" t="s">
        <v>147</v>
      </c>
      <c r="H34" s="49">
        <v>82</v>
      </c>
      <c r="I34" s="49">
        <v>11</v>
      </c>
      <c r="J34" s="50">
        <v>6000</v>
      </c>
      <c r="K34" s="51">
        <f t="shared" si="3"/>
        <v>10165</v>
      </c>
      <c r="L34" s="52">
        <v>500</v>
      </c>
      <c r="M34" s="52">
        <v>100.8</v>
      </c>
      <c r="N34" s="51">
        <f t="shared" si="0"/>
        <v>1760</v>
      </c>
      <c r="O34" s="51">
        <v>500</v>
      </c>
      <c r="P34" s="51">
        <v>500</v>
      </c>
      <c r="Q34" s="51"/>
      <c r="R34" s="51"/>
      <c r="S34" s="53">
        <f t="shared" si="4"/>
        <v>13525.8</v>
      </c>
      <c r="T34" s="19" t="s">
        <v>127</v>
      </c>
      <c r="U34" s="46">
        <f>IFERROR(VLOOKUP(G34,[6]Summary!$C$4:$J$234,8,FALSE)," ")</f>
        <v>10165</v>
      </c>
    </row>
    <row r="35" spans="1:21" x14ac:dyDescent="0.3">
      <c r="A35" s="6" t="s">
        <v>50</v>
      </c>
      <c r="B35" s="7" t="s">
        <v>51</v>
      </c>
      <c r="C35" s="8" t="str">
        <f t="shared" si="1"/>
        <v>*Tile Setting NC II</v>
      </c>
      <c r="D35" s="780"/>
      <c r="E35" s="47">
        <f t="shared" si="2"/>
        <v>27</v>
      </c>
      <c r="F35" s="54" t="s">
        <v>146</v>
      </c>
      <c r="G35" s="55" t="s">
        <v>148</v>
      </c>
      <c r="H35" s="49">
        <v>117</v>
      </c>
      <c r="I35" s="49">
        <v>15</v>
      </c>
      <c r="J35" s="50">
        <v>6000</v>
      </c>
      <c r="K35" s="51">
        <f t="shared" si="3"/>
        <v>10165</v>
      </c>
      <c r="L35" s="52">
        <v>1050</v>
      </c>
      <c r="M35" s="52">
        <v>100.8</v>
      </c>
      <c r="N35" s="51">
        <f t="shared" si="0"/>
        <v>2400</v>
      </c>
      <c r="O35" s="51">
        <v>500</v>
      </c>
      <c r="P35" s="51">
        <v>500</v>
      </c>
      <c r="Q35" s="51"/>
      <c r="R35" s="51"/>
      <c r="S35" s="53">
        <f t="shared" si="4"/>
        <v>14715.8</v>
      </c>
      <c r="T35" s="19" t="s">
        <v>127</v>
      </c>
      <c r="U35" s="46">
        <f>IFERROR(VLOOKUP(G35,[6]Summary!$C$4:$J$234,8,FALSE)," ")</f>
        <v>10165</v>
      </c>
    </row>
    <row r="36" spans="1:21" x14ac:dyDescent="0.3">
      <c r="A36" s="6" t="s">
        <v>50</v>
      </c>
      <c r="B36" s="7" t="s">
        <v>51</v>
      </c>
      <c r="C36" s="8" t="s">
        <v>149</v>
      </c>
      <c r="D36" s="782" t="s">
        <v>150</v>
      </c>
      <c r="E36" s="47">
        <f t="shared" si="2"/>
        <v>28</v>
      </c>
      <c r="F36" s="47" t="s">
        <v>151</v>
      </c>
      <c r="G36" s="48" t="s">
        <v>152</v>
      </c>
      <c r="H36" s="49">
        <v>226</v>
      </c>
      <c r="I36" s="49">
        <v>29</v>
      </c>
      <c r="J36" s="50">
        <v>10000</v>
      </c>
      <c r="K36" s="51">
        <f t="shared" si="3"/>
        <v>16557</v>
      </c>
      <c r="L36" s="52">
        <v>500</v>
      </c>
      <c r="M36" s="52">
        <v>100.8</v>
      </c>
      <c r="N36" s="51">
        <f t="shared" si="0"/>
        <v>4640</v>
      </c>
      <c r="O36" s="51">
        <v>500</v>
      </c>
      <c r="P36" s="51">
        <v>500</v>
      </c>
      <c r="Q36" s="51"/>
      <c r="R36" s="51"/>
      <c r="S36" s="53">
        <f t="shared" si="4"/>
        <v>22797.8</v>
      </c>
      <c r="T36" s="19" t="s">
        <v>127</v>
      </c>
      <c r="U36" s="46">
        <f>IFERROR(VLOOKUP(G36,[6]Summary!$C$4:$J$234,8,FALSE)," ")</f>
        <v>16557</v>
      </c>
    </row>
    <row r="37" spans="1:21" x14ac:dyDescent="0.3">
      <c r="A37" s="6" t="s">
        <v>50</v>
      </c>
      <c r="B37" s="7" t="s">
        <v>51</v>
      </c>
      <c r="C37" s="8" t="str">
        <f t="shared" si="1"/>
        <v>RAC Servicing (DomRAC) NC II</v>
      </c>
      <c r="D37" s="782"/>
      <c r="E37" s="47">
        <f t="shared" si="2"/>
        <v>29</v>
      </c>
      <c r="F37" s="47" t="s">
        <v>153</v>
      </c>
      <c r="G37" s="48" t="s">
        <v>154</v>
      </c>
      <c r="H37" s="49">
        <v>480</v>
      </c>
      <c r="I37" s="49">
        <v>60</v>
      </c>
      <c r="J37" s="50">
        <v>10000</v>
      </c>
      <c r="K37" s="51">
        <f t="shared" si="3"/>
        <v>13314</v>
      </c>
      <c r="L37" s="52">
        <v>500</v>
      </c>
      <c r="M37" s="52">
        <v>100.8</v>
      </c>
      <c r="N37" s="51">
        <f t="shared" si="0"/>
        <v>9600</v>
      </c>
      <c r="O37" s="51">
        <v>500</v>
      </c>
      <c r="P37" s="51">
        <v>500</v>
      </c>
      <c r="Q37" s="51"/>
      <c r="R37" s="51"/>
      <c r="S37" s="53">
        <f t="shared" si="4"/>
        <v>24514.799999999999</v>
      </c>
      <c r="T37" s="19" t="s">
        <v>127</v>
      </c>
      <c r="U37" s="46">
        <f>IFERROR(VLOOKUP(G37,[6]Summary!$C$4:$J$234,8,FALSE)," ")</f>
        <v>13314</v>
      </c>
    </row>
    <row r="38" spans="1:21" x14ac:dyDescent="0.3">
      <c r="A38" s="6" t="s">
        <v>50</v>
      </c>
      <c r="B38" s="7" t="s">
        <v>51</v>
      </c>
      <c r="C38" s="8" t="str">
        <f t="shared" si="1"/>
        <v>Transport RAC Servicing NC II</v>
      </c>
      <c r="D38" s="782"/>
      <c r="E38" s="47">
        <f t="shared" si="2"/>
        <v>30</v>
      </c>
      <c r="F38" s="47" t="s">
        <v>155</v>
      </c>
      <c r="G38" s="48" t="s">
        <v>156</v>
      </c>
      <c r="H38" s="49">
        <v>212</v>
      </c>
      <c r="I38" s="49">
        <v>27</v>
      </c>
      <c r="J38" s="50">
        <v>10000</v>
      </c>
      <c r="K38" s="51">
        <f t="shared" si="3"/>
        <v>11841</v>
      </c>
      <c r="L38" s="52">
        <v>900</v>
      </c>
      <c r="M38" s="52">
        <v>100.8</v>
      </c>
      <c r="N38" s="51">
        <f t="shared" si="0"/>
        <v>4320</v>
      </c>
      <c r="O38" s="51">
        <v>500</v>
      </c>
      <c r="P38" s="51">
        <v>500</v>
      </c>
      <c r="Q38" s="51"/>
      <c r="R38" s="51"/>
      <c r="S38" s="53">
        <f t="shared" si="4"/>
        <v>18161.8</v>
      </c>
      <c r="T38" s="19" t="s">
        <v>127</v>
      </c>
      <c r="U38" s="46">
        <f>IFERROR(VLOOKUP(G38,[6]Summary!$C$4:$J$234,8,FALSE)," ")</f>
        <v>11841</v>
      </c>
    </row>
    <row r="39" spans="1:21" ht="16.5" customHeight="1" x14ac:dyDescent="0.3">
      <c r="A39" s="6" t="s">
        <v>50</v>
      </c>
      <c r="B39" s="7" t="s">
        <v>51</v>
      </c>
      <c r="C39" s="8" t="str">
        <f t="shared" si="1"/>
        <v>CNC Lathe Machine Operation NC II</v>
      </c>
      <c r="D39" s="781" t="s">
        <v>157</v>
      </c>
      <c r="E39" s="47">
        <f t="shared" si="2"/>
        <v>31</v>
      </c>
      <c r="F39" s="47" t="s">
        <v>158</v>
      </c>
      <c r="G39" s="48" t="s">
        <v>159</v>
      </c>
      <c r="H39" s="49">
        <v>236</v>
      </c>
      <c r="I39" s="49">
        <v>30</v>
      </c>
      <c r="J39" s="50">
        <v>5000</v>
      </c>
      <c r="K39" s="51">
        <f t="shared" si="3"/>
        <v>25149</v>
      </c>
      <c r="L39" s="52">
        <v>500</v>
      </c>
      <c r="M39" s="52">
        <v>100.8</v>
      </c>
      <c r="N39" s="51">
        <f t="shared" si="0"/>
        <v>4800</v>
      </c>
      <c r="O39" s="51">
        <v>500</v>
      </c>
      <c r="P39" s="51">
        <v>500</v>
      </c>
      <c r="Q39" s="51"/>
      <c r="R39" s="51"/>
      <c r="S39" s="53">
        <f t="shared" si="4"/>
        <v>31549.8</v>
      </c>
      <c r="T39" s="19" t="s">
        <v>127</v>
      </c>
      <c r="U39" s="46">
        <f>IFERROR(VLOOKUP(G39,[6]Summary!$C$4:$J$234,8,FALSE)," ")</f>
        <v>25149</v>
      </c>
    </row>
    <row r="40" spans="1:21" x14ac:dyDescent="0.3">
      <c r="A40" s="6" t="s">
        <v>50</v>
      </c>
      <c r="B40" s="7" t="s">
        <v>51</v>
      </c>
      <c r="C40" s="8" t="str">
        <f t="shared" si="1"/>
        <v>CNC Lathe Machine Operation NC III</v>
      </c>
      <c r="D40" s="779"/>
      <c r="E40" s="47">
        <f t="shared" si="2"/>
        <v>32</v>
      </c>
      <c r="F40" s="47" t="s">
        <v>160</v>
      </c>
      <c r="G40" s="48" t="s">
        <v>161</v>
      </c>
      <c r="H40" s="49">
        <v>234</v>
      </c>
      <c r="I40" s="49">
        <v>30</v>
      </c>
      <c r="J40" s="50">
        <v>5000</v>
      </c>
      <c r="K40" s="51">
        <f t="shared" si="3"/>
        <v>30346</v>
      </c>
      <c r="L40" s="52">
        <v>500</v>
      </c>
      <c r="M40" s="52">
        <v>100.8</v>
      </c>
      <c r="N40" s="51">
        <f t="shared" si="0"/>
        <v>4800</v>
      </c>
      <c r="O40" s="51">
        <v>500</v>
      </c>
      <c r="P40" s="51">
        <v>500</v>
      </c>
      <c r="Q40" s="51"/>
      <c r="R40" s="51"/>
      <c r="S40" s="53">
        <f t="shared" si="4"/>
        <v>36746.800000000003</v>
      </c>
      <c r="T40" s="19" t="s">
        <v>127</v>
      </c>
      <c r="U40" s="46">
        <f>IFERROR(VLOOKUP(G40,[6]Summary!$C$4:$J$234,8,FALSE)," ")</f>
        <v>30346</v>
      </c>
    </row>
    <row r="41" spans="1:21" x14ac:dyDescent="0.3">
      <c r="A41" s="6" t="s">
        <v>50</v>
      </c>
      <c r="B41" s="7" t="s">
        <v>51</v>
      </c>
      <c r="C41" s="8" t="str">
        <f t="shared" si="1"/>
        <v>CNC Milling Machine Operation NC II</v>
      </c>
      <c r="D41" s="779"/>
      <c r="E41" s="47">
        <f t="shared" si="2"/>
        <v>33</v>
      </c>
      <c r="F41" s="47" t="s">
        <v>162</v>
      </c>
      <c r="G41" s="48" t="s">
        <v>163</v>
      </c>
      <c r="H41" s="49">
        <v>236</v>
      </c>
      <c r="I41" s="49">
        <v>30</v>
      </c>
      <c r="J41" s="50">
        <v>5000</v>
      </c>
      <c r="K41" s="51">
        <f t="shared" si="3"/>
        <v>26304</v>
      </c>
      <c r="L41" s="52">
        <v>500</v>
      </c>
      <c r="M41" s="52">
        <v>100.8</v>
      </c>
      <c r="N41" s="51">
        <f t="shared" si="0"/>
        <v>4800</v>
      </c>
      <c r="O41" s="51">
        <v>500</v>
      </c>
      <c r="P41" s="51">
        <v>500</v>
      </c>
      <c r="Q41" s="51"/>
      <c r="R41" s="51"/>
      <c r="S41" s="53">
        <f t="shared" si="4"/>
        <v>32704.799999999999</v>
      </c>
      <c r="T41" s="19" t="s">
        <v>127</v>
      </c>
      <c r="U41" s="46">
        <f>IFERROR(VLOOKUP(G41,[6]Summary!$C$4:$J$234,8,FALSE)," ")</f>
        <v>26304</v>
      </c>
    </row>
    <row r="42" spans="1:21" x14ac:dyDescent="0.3">
      <c r="A42" s="6" t="s">
        <v>50</v>
      </c>
      <c r="B42" s="7" t="s">
        <v>51</v>
      </c>
      <c r="C42" s="8" t="str">
        <f t="shared" si="1"/>
        <v>CNC Milling Machine Operation NC III</v>
      </c>
      <c r="D42" s="779"/>
      <c r="E42" s="47">
        <f t="shared" si="2"/>
        <v>34</v>
      </c>
      <c r="F42" s="47" t="s">
        <v>164</v>
      </c>
      <c r="G42" s="48" t="s">
        <v>165</v>
      </c>
      <c r="H42" s="49">
        <v>234</v>
      </c>
      <c r="I42" s="49">
        <v>30</v>
      </c>
      <c r="J42" s="50">
        <v>5000</v>
      </c>
      <c r="K42" s="51">
        <f t="shared" si="3"/>
        <v>27569</v>
      </c>
      <c r="L42" s="52">
        <v>500</v>
      </c>
      <c r="M42" s="52">
        <v>100.8</v>
      </c>
      <c r="N42" s="51">
        <f t="shared" si="0"/>
        <v>4800</v>
      </c>
      <c r="O42" s="51">
        <v>500</v>
      </c>
      <c r="P42" s="51">
        <v>500</v>
      </c>
      <c r="Q42" s="51"/>
      <c r="R42" s="51"/>
      <c r="S42" s="53">
        <f t="shared" si="4"/>
        <v>33969.800000000003</v>
      </c>
      <c r="T42" s="19" t="s">
        <v>127</v>
      </c>
      <c r="U42" s="46">
        <f>IFERROR(VLOOKUP(G42,[6]Summary!$C$4:$J$234,8,FALSE)," ")</f>
        <v>27569</v>
      </c>
    </row>
    <row r="43" spans="1:21" x14ac:dyDescent="0.3">
      <c r="A43" s="6" t="s">
        <v>50</v>
      </c>
      <c r="B43" s="7" t="s">
        <v>51</v>
      </c>
      <c r="C43" s="8" t="str">
        <f t="shared" si="1"/>
        <v>Machining NC II</v>
      </c>
      <c r="D43" s="779"/>
      <c r="E43" s="47">
        <f t="shared" si="2"/>
        <v>35</v>
      </c>
      <c r="F43" s="47" t="s">
        <v>166</v>
      </c>
      <c r="G43" s="48" t="s">
        <v>167</v>
      </c>
      <c r="H43" s="49">
        <v>337</v>
      </c>
      <c r="I43" s="49">
        <v>43</v>
      </c>
      <c r="J43" s="50">
        <v>7000</v>
      </c>
      <c r="K43" s="51">
        <f t="shared" si="3"/>
        <v>15175</v>
      </c>
      <c r="L43" s="52">
        <v>600</v>
      </c>
      <c r="M43" s="52">
        <v>100.8</v>
      </c>
      <c r="N43" s="51">
        <f t="shared" si="0"/>
        <v>6880</v>
      </c>
      <c r="O43" s="51">
        <v>500</v>
      </c>
      <c r="P43" s="51">
        <v>500</v>
      </c>
      <c r="Q43" s="51"/>
      <c r="R43" s="51"/>
      <c r="S43" s="53">
        <f t="shared" si="4"/>
        <v>23755.8</v>
      </c>
      <c r="T43" s="19" t="s">
        <v>127</v>
      </c>
      <c r="U43" s="46">
        <f>IFERROR(VLOOKUP(G43,[6]Summary!$C$4:$J$234,8,FALSE)," ")</f>
        <v>15175</v>
      </c>
    </row>
    <row r="44" spans="1:21" x14ac:dyDescent="0.3">
      <c r="A44" s="6" t="s">
        <v>50</v>
      </c>
      <c r="B44" s="7" t="s">
        <v>51</v>
      </c>
      <c r="C44" s="8" t="str">
        <f t="shared" si="1"/>
        <v>Machining NC III</v>
      </c>
      <c r="D44" s="780"/>
      <c r="E44" s="47">
        <f t="shared" si="2"/>
        <v>36</v>
      </c>
      <c r="F44" s="47" t="s">
        <v>168</v>
      </c>
      <c r="G44" s="48" t="s">
        <v>169</v>
      </c>
      <c r="H44" s="49">
        <v>342</v>
      </c>
      <c r="I44" s="49">
        <v>43</v>
      </c>
      <c r="J44" s="50">
        <v>7000</v>
      </c>
      <c r="K44" s="51">
        <f t="shared" si="3"/>
        <v>17400</v>
      </c>
      <c r="L44" s="52">
        <v>500</v>
      </c>
      <c r="M44" s="52">
        <v>100.8</v>
      </c>
      <c r="N44" s="51">
        <f t="shared" si="0"/>
        <v>6880</v>
      </c>
      <c r="O44" s="51">
        <v>500</v>
      </c>
      <c r="P44" s="51">
        <v>500</v>
      </c>
      <c r="Q44" s="51"/>
      <c r="R44" s="51"/>
      <c r="S44" s="53">
        <f t="shared" si="4"/>
        <v>25880.799999999999</v>
      </c>
      <c r="T44" s="19" t="s">
        <v>127</v>
      </c>
      <c r="U44" s="46">
        <f>IFERROR(VLOOKUP(G44,[6]Summary!$C$4:$J$234,8,FALSE)," ")</f>
        <v>17400</v>
      </c>
    </row>
    <row r="45" spans="1:21" x14ac:dyDescent="0.3">
      <c r="A45" s="6" t="s">
        <v>50</v>
      </c>
      <c r="B45" s="7" t="s">
        <v>51</v>
      </c>
      <c r="C45" s="8" t="str">
        <f t="shared" si="1"/>
        <v>2D Animation NC III</v>
      </c>
      <c r="D45" s="783" t="s">
        <v>170</v>
      </c>
      <c r="E45" s="47">
        <f t="shared" si="2"/>
        <v>37</v>
      </c>
      <c r="F45" s="54" t="s">
        <v>171</v>
      </c>
      <c r="G45" s="48" t="s">
        <v>172</v>
      </c>
      <c r="H45" s="49">
        <v>840</v>
      </c>
      <c r="I45" s="49">
        <v>105</v>
      </c>
      <c r="J45" s="50">
        <v>25000</v>
      </c>
      <c r="K45" s="51">
        <f t="shared" si="3"/>
        <v>51597</v>
      </c>
      <c r="L45" s="52">
        <v>500</v>
      </c>
      <c r="M45" s="52">
        <v>100.8</v>
      </c>
      <c r="N45" s="51">
        <f t="shared" si="0"/>
        <v>16800</v>
      </c>
      <c r="O45" s="51">
        <v>500</v>
      </c>
      <c r="P45" s="51">
        <v>500</v>
      </c>
      <c r="Q45" s="51"/>
      <c r="R45" s="51"/>
      <c r="S45" s="53">
        <f t="shared" si="4"/>
        <v>69997.8</v>
      </c>
      <c r="T45" s="19" t="s">
        <v>173</v>
      </c>
      <c r="U45" s="46">
        <f>IFERROR(VLOOKUP(G45,[6]Summary!$C$4:$J$234,8,FALSE)," ")</f>
        <v>51597</v>
      </c>
    </row>
    <row r="46" spans="1:21" x14ac:dyDescent="0.3">
      <c r="A46" s="6" t="s">
        <v>50</v>
      </c>
      <c r="B46" s="7" t="s">
        <v>51</v>
      </c>
      <c r="C46" s="8" t="str">
        <f t="shared" si="1"/>
        <v>3D Animation NC III</v>
      </c>
      <c r="D46" s="783"/>
      <c r="E46" s="47">
        <f t="shared" si="2"/>
        <v>38</v>
      </c>
      <c r="F46" s="54" t="s">
        <v>171</v>
      </c>
      <c r="G46" s="55" t="s">
        <v>174</v>
      </c>
      <c r="H46" s="49">
        <v>1040</v>
      </c>
      <c r="I46" s="49">
        <v>130</v>
      </c>
      <c r="J46" s="50">
        <v>35000</v>
      </c>
      <c r="K46" s="51">
        <f t="shared" si="3"/>
        <v>36195</v>
      </c>
      <c r="L46" s="52">
        <v>500</v>
      </c>
      <c r="M46" s="52">
        <v>100.8</v>
      </c>
      <c r="N46" s="51">
        <f t="shared" si="0"/>
        <v>20800</v>
      </c>
      <c r="O46" s="51">
        <v>500</v>
      </c>
      <c r="P46" s="51">
        <v>500</v>
      </c>
      <c r="Q46" s="51"/>
      <c r="R46" s="51"/>
      <c r="S46" s="53">
        <f t="shared" si="4"/>
        <v>58595.8</v>
      </c>
      <c r="T46" s="19" t="s">
        <v>173</v>
      </c>
      <c r="U46" s="46">
        <f>IFERROR(VLOOKUP(G46,[6]Summary!$C$4:$J$234,8,FALSE)," ")</f>
        <v>36195</v>
      </c>
    </row>
    <row r="47" spans="1:21" x14ac:dyDescent="0.3">
      <c r="A47" s="6" t="s">
        <v>50</v>
      </c>
      <c r="B47" s="7" t="s">
        <v>51</v>
      </c>
      <c r="C47" s="8" t="str">
        <f t="shared" si="1"/>
        <v>Animation NC II</v>
      </c>
      <c r="D47" s="783"/>
      <c r="E47" s="47">
        <f t="shared" si="2"/>
        <v>39</v>
      </c>
      <c r="F47" s="47" t="s">
        <v>175</v>
      </c>
      <c r="G47" s="48" t="s">
        <v>176</v>
      </c>
      <c r="H47" s="49">
        <v>516</v>
      </c>
      <c r="I47" s="49">
        <v>65</v>
      </c>
      <c r="J47" s="50">
        <v>15000</v>
      </c>
      <c r="K47" s="51">
        <v>26210</v>
      </c>
      <c r="L47" s="52">
        <v>500</v>
      </c>
      <c r="M47" s="52">
        <v>100.8</v>
      </c>
      <c r="N47" s="51">
        <f t="shared" si="0"/>
        <v>10400</v>
      </c>
      <c r="O47" s="51">
        <v>500</v>
      </c>
      <c r="P47" s="51">
        <v>500</v>
      </c>
      <c r="Q47" s="51"/>
      <c r="R47" s="51"/>
      <c r="S47" s="53">
        <f t="shared" si="4"/>
        <v>38210.800000000003</v>
      </c>
      <c r="T47" s="19" t="s">
        <v>173</v>
      </c>
      <c r="U47" s="46">
        <f>IFERROR(VLOOKUP(G47,[6]Summary!$C$4:$J$234,8,FALSE)," ")</f>
        <v>17189</v>
      </c>
    </row>
    <row r="48" spans="1:21" x14ac:dyDescent="0.3">
      <c r="A48" s="6" t="s">
        <v>50</v>
      </c>
      <c r="B48" s="7" t="s">
        <v>51</v>
      </c>
      <c r="C48" s="8" t="str">
        <f t="shared" si="1"/>
        <v>Game Programming NC III</v>
      </c>
      <c r="D48" s="783"/>
      <c r="E48" s="47">
        <f t="shared" si="2"/>
        <v>40</v>
      </c>
      <c r="F48" s="47" t="s">
        <v>177</v>
      </c>
      <c r="G48" s="48" t="s">
        <v>178</v>
      </c>
      <c r="H48" s="49">
        <v>1234</v>
      </c>
      <c r="I48" s="49">
        <v>155</v>
      </c>
      <c r="J48" s="50">
        <v>35000</v>
      </c>
      <c r="K48" s="51">
        <f t="shared" si="3"/>
        <v>49260</v>
      </c>
      <c r="L48" s="52">
        <v>500</v>
      </c>
      <c r="M48" s="52">
        <v>100.8</v>
      </c>
      <c r="N48" s="51">
        <f t="shared" si="0"/>
        <v>24800</v>
      </c>
      <c r="O48" s="51">
        <v>500</v>
      </c>
      <c r="P48" s="51">
        <v>500</v>
      </c>
      <c r="Q48" s="51"/>
      <c r="R48" s="51"/>
      <c r="S48" s="53">
        <f t="shared" si="4"/>
        <v>75660.800000000003</v>
      </c>
      <c r="T48" s="19" t="s">
        <v>173</v>
      </c>
      <c r="U48" s="46">
        <f>IFERROR(VLOOKUP(G48,[6]Summary!$C$4:$J$234,8,FALSE)," ")</f>
        <v>49260</v>
      </c>
    </row>
    <row r="49" spans="1:21" x14ac:dyDescent="0.3">
      <c r="A49" s="6" t="s">
        <v>50</v>
      </c>
      <c r="B49" s="7" t="s">
        <v>51</v>
      </c>
      <c r="C49" s="8" t="str">
        <f t="shared" si="1"/>
        <v>Creative Web Design</v>
      </c>
      <c r="D49" s="783"/>
      <c r="E49" s="47">
        <f t="shared" si="2"/>
        <v>41</v>
      </c>
      <c r="F49" s="54"/>
      <c r="G49" s="55" t="s">
        <v>179</v>
      </c>
      <c r="H49" s="49">
        <v>102</v>
      </c>
      <c r="I49" s="49">
        <v>13</v>
      </c>
      <c r="J49" s="50">
        <v>30000</v>
      </c>
      <c r="K49" s="51">
        <v>30000</v>
      </c>
      <c r="L49" s="52">
        <v>0</v>
      </c>
      <c r="M49" s="52">
        <v>100.8</v>
      </c>
      <c r="N49" s="51">
        <f t="shared" si="0"/>
        <v>2080</v>
      </c>
      <c r="O49" s="51">
        <v>500</v>
      </c>
      <c r="P49" s="51">
        <v>500</v>
      </c>
      <c r="Q49" s="51"/>
      <c r="R49" s="51"/>
      <c r="S49" s="53">
        <f t="shared" si="4"/>
        <v>33180.800000000003</v>
      </c>
      <c r="T49" s="19" t="s">
        <v>173</v>
      </c>
      <c r="U49" s="46">
        <f>IFERROR(VLOOKUP(G49,[6]Summary!$C$4:$J$234,8,FALSE)," ")</f>
        <v>3932</v>
      </c>
    </row>
    <row r="50" spans="1:21" x14ac:dyDescent="0.3">
      <c r="A50" s="6" t="s">
        <v>50</v>
      </c>
      <c r="B50" s="7" t="s">
        <v>51</v>
      </c>
      <c r="C50" s="8" t="str">
        <f t="shared" si="1"/>
        <v>*Web Development NC III</v>
      </c>
      <c r="D50" s="783"/>
      <c r="E50" s="47">
        <f t="shared" si="2"/>
        <v>42</v>
      </c>
      <c r="F50" s="47" t="s">
        <v>180</v>
      </c>
      <c r="G50" s="56" t="s">
        <v>181</v>
      </c>
      <c r="H50" s="49">
        <v>1188</v>
      </c>
      <c r="I50" s="49">
        <v>149</v>
      </c>
      <c r="J50" s="50">
        <v>30000</v>
      </c>
      <c r="K50" s="51">
        <f t="shared" si="3"/>
        <v>40065</v>
      </c>
      <c r="L50" s="52">
        <v>575</v>
      </c>
      <c r="M50" s="52">
        <v>100.8</v>
      </c>
      <c r="N50" s="51">
        <f t="shared" si="0"/>
        <v>23840</v>
      </c>
      <c r="O50" s="51">
        <v>500</v>
      </c>
      <c r="P50" s="51">
        <v>500</v>
      </c>
      <c r="Q50" s="51"/>
      <c r="R50" s="51"/>
      <c r="S50" s="53">
        <f t="shared" si="4"/>
        <v>65580.800000000003</v>
      </c>
      <c r="T50" s="19" t="s">
        <v>173</v>
      </c>
      <c r="U50" s="46">
        <f>IFERROR(VLOOKUP(G50,[6]Summary!$C$4:$J$234,8,FALSE)," ")</f>
        <v>40065</v>
      </c>
    </row>
    <row r="51" spans="1:21" ht="16.5" customHeight="1" x14ac:dyDescent="0.3">
      <c r="A51" s="6" t="s">
        <v>50</v>
      </c>
      <c r="B51" s="7" t="s">
        <v>51</v>
      </c>
      <c r="C51" s="8" t="str">
        <f t="shared" si="1"/>
        <v>Visual Graphic Design NC III</v>
      </c>
      <c r="D51" s="783"/>
      <c r="E51" s="47">
        <f t="shared" si="2"/>
        <v>43</v>
      </c>
      <c r="F51" s="54" t="s">
        <v>182</v>
      </c>
      <c r="G51" s="55" t="s">
        <v>183</v>
      </c>
      <c r="H51" s="49">
        <v>487</v>
      </c>
      <c r="I51" s="49">
        <v>61</v>
      </c>
      <c r="J51" s="50">
        <v>10000</v>
      </c>
      <c r="K51" s="51">
        <f t="shared" si="3"/>
        <v>17203</v>
      </c>
      <c r="L51" s="52">
        <v>500</v>
      </c>
      <c r="M51" s="52">
        <v>100.8</v>
      </c>
      <c r="N51" s="51">
        <f t="shared" si="0"/>
        <v>9760</v>
      </c>
      <c r="O51" s="51">
        <v>500</v>
      </c>
      <c r="P51" s="51">
        <v>500</v>
      </c>
      <c r="Q51" s="51"/>
      <c r="R51" s="51"/>
      <c r="S51" s="53">
        <f t="shared" si="4"/>
        <v>28563.8</v>
      </c>
      <c r="T51" s="19" t="s">
        <v>173</v>
      </c>
      <c r="U51" s="46">
        <f>IFERROR(VLOOKUP(G51,[6]Summary!$C$4:$J$234,8,FALSE)," ")</f>
        <v>17203</v>
      </c>
    </row>
    <row r="52" spans="1:21" x14ac:dyDescent="0.3">
      <c r="A52" s="6" t="s">
        <v>50</v>
      </c>
      <c r="B52" s="7" t="s">
        <v>51</v>
      </c>
      <c r="C52" s="8" t="str">
        <f t="shared" si="1"/>
        <v>*Visual Graphic Design NC III</v>
      </c>
      <c r="D52" s="783"/>
      <c r="E52" s="47">
        <f t="shared" si="2"/>
        <v>44</v>
      </c>
      <c r="F52" s="54" t="s">
        <v>182</v>
      </c>
      <c r="G52" s="55" t="s">
        <v>184</v>
      </c>
      <c r="H52" s="49">
        <v>501</v>
      </c>
      <c r="I52" s="49">
        <v>63</v>
      </c>
      <c r="J52" s="50">
        <v>10000</v>
      </c>
      <c r="K52" s="51">
        <f t="shared" si="3"/>
        <v>17203</v>
      </c>
      <c r="L52" s="52">
        <v>500</v>
      </c>
      <c r="M52" s="52">
        <v>100.8</v>
      </c>
      <c r="N52" s="51">
        <f t="shared" si="0"/>
        <v>10080</v>
      </c>
      <c r="O52" s="51">
        <v>500</v>
      </c>
      <c r="P52" s="51">
        <v>500</v>
      </c>
      <c r="Q52" s="51"/>
      <c r="R52" s="51"/>
      <c r="S52" s="53">
        <f t="shared" si="4"/>
        <v>28883.8</v>
      </c>
      <c r="T52" s="19" t="s">
        <v>173</v>
      </c>
      <c r="U52" s="46">
        <f>IFERROR(VLOOKUP(G52,[6]Summary!$C$4:$J$234,8,FALSE)," ")</f>
        <v>17203</v>
      </c>
    </row>
    <row r="53" spans="1:21" ht="28" x14ac:dyDescent="0.3">
      <c r="A53" s="6" t="s">
        <v>50</v>
      </c>
      <c r="B53" s="7" t="s">
        <v>51</v>
      </c>
      <c r="C53" s="8" t="str">
        <f t="shared" si="1"/>
        <v>Electronics Products Assembly and Servicing NC II</v>
      </c>
      <c r="D53" s="783" t="s">
        <v>185</v>
      </c>
      <c r="E53" s="47">
        <f t="shared" si="2"/>
        <v>45</v>
      </c>
      <c r="F53" s="47" t="s">
        <v>186</v>
      </c>
      <c r="G53" s="48" t="s">
        <v>187</v>
      </c>
      <c r="H53" s="49">
        <v>260</v>
      </c>
      <c r="I53" s="49">
        <v>33</v>
      </c>
      <c r="J53" s="50">
        <v>7000</v>
      </c>
      <c r="K53" s="51">
        <f t="shared" si="3"/>
        <v>8547</v>
      </c>
      <c r="L53" s="52">
        <v>640</v>
      </c>
      <c r="M53" s="52">
        <v>100.8</v>
      </c>
      <c r="N53" s="51">
        <f t="shared" si="0"/>
        <v>5280</v>
      </c>
      <c r="O53" s="51">
        <v>500</v>
      </c>
      <c r="P53" s="51">
        <v>500</v>
      </c>
      <c r="Q53" s="51"/>
      <c r="R53" s="51"/>
      <c r="S53" s="53">
        <f t="shared" si="4"/>
        <v>15567.8</v>
      </c>
      <c r="T53" s="57" t="s">
        <v>114</v>
      </c>
      <c r="U53" s="46">
        <f>IFERROR(VLOOKUP(G53,[6]Summary!$C$4:$J$234,8,FALSE)," ")</f>
        <v>8547</v>
      </c>
    </row>
    <row r="54" spans="1:21" x14ac:dyDescent="0.3">
      <c r="A54" s="6" t="s">
        <v>50</v>
      </c>
      <c r="B54" s="7" t="s">
        <v>51</v>
      </c>
      <c r="C54" s="8" t="str">
        <f t="shared" si="1"/>
        <v>Mechatronics Servicing NC II</v>
      </c>
      <c r="D54" s="783"/>
      <c r="E54" s="47">
        <f t="shared" si="2"/>
        <v>46</v>
      </c>
      <c r="F54" s="47" t="s">
        <v>188</v>
      </c>
      <c r="G54" s="48" t="s">
        <v>189</v>
      </c>
      <c r="H54" s="49">
        <v>158</v>
      </c>
      <c r="I54" s="49">
        <v>20</v>
      </c>
      <c r="J54" s="50">
        <v>8000</v>
      </c>
      <c r="K54" s="51">
        <f t="shared" si="3"/>
        <v>14330</v>
      </c>
      <c r="L54" s="52">
        <v>830</v>
      </c>
      <c r="M54" s="52">
        <v>100.8</v>
      </c>
      <c r="N54" s="51">
        <f t="shared" si="0"/>
        <v>3200</v>
      </c>
      <c r="O54" s="51">
        <v>500</v>
      </c>
      <c r="P54" s="51">
        <v>500</v>
      </c>
      <c r="Q54" s="51"/>
      <c r="R54" s="51"/>
      <c r="S54" s="53">
        <f t="shared" si="4"/>
        <v>19460.8</v>
      </c>
      <c r="T54" s="57" t="s">
        <v>114</v>
      </c>
      <c r="U54" s="46">
        <f>IFERROR(VLOOKUP(G54,[6]Summary!$C$4:$J$234,8,FALSE)," ")</f>
        <v>14330</v>
      </c>
    </row>
    <row r="55" spans="1:21" x14ac:dyDescent="0.3">
      <c r="A55" s="6" t="s">
        <v>50</v>
      </c>
      <c r="B55" s="7" t="s">
        <v>51</v>
      </c>
      <c r="C55" s="8" t="str">
        <f t="shared" si="1"/>
        <v>Mechatronics Servicing NC III</v>
      </c>
      <c r="D55" s="783"/>
      <c r="E55" s="47">
        <f t="shared" si="2"/>
        <v>47</v>
      </c>
      <c r="F55" s="47" t="s">
        <v>190</v>
      </c>
      <c r="G55" s="48" t="s">
        <v>191</v>
      </c>
      <c r="H55" s="49">
        <v>196</v>
      </c>
      <c r="I55" s="49">
        <v>25</v>
      </c>
      <c r="J55" s="50">
        <v>8000</v>
      </c>
      <c r="K55" s="51">
        <f t="shared" si="3"/>
        <v>12695</v>
      </c>
      <c r="L55" s="52">
        <v>905</v>
      </c>
      <c r="M55" s="52">
        <v>100.8</v>
      </c>
      <c r="N55" s="51">
        <f t="shared" si="0"/>
        <v>4000</v>
      </c>
      <c r="O55" s="51">
        <v>500</v>
      </c>
      <c r="P55" s="51">
        <v>500</v>
      </c>
      <c r="Q55" s="51"/>
      <c r="R55" s="51"/>
      <c r="S55" s="53">
        <f t="shared" si="4"/>
        <v>18700.8</v>
      </c>
      <c r="T55" s="57" t="s">
        <v>114</v>
      </c>
      <c r="U55" s="46">
        <f>IFERROR(VLOOKUP(G55,[6]Summary!$C$4:$J$234,8,FALSE)," ")</f>
        <v>12695</v>
      </c>
    </row>
    <row r="56" spans="1:21" x14ac:dyDescent="0.3">
      <c r="A56" s="6" t="s">
        <v>50</v>
      </c>
      <c r="B56" s="7" t="s">
        <v>51</v>
      </c>
      <c r="C56" s="8" t="str">
        <f t="shared" si="1"/>
        <v>Mechatronics Servicing NC IV</v>
      </c>
      <c r="D56" s="783"/>
      <c r="E56" s="47">
        <f t="shared" si="2"/>
        <v>48</v>
      </c>
      <c r="F56" s="47" t="s">
        <v>192</v>
      </c>
      <c r="G56" s="56" t="s">
        <v>193</v>
      </c>
      <c r="H56" s="49">
        <v>200</v>
      </c>
      <c r="I56" s="49">
        <v>25</v>
      </c>
      <c r="J56" s="50">
        <v>10000</v>
      </c>
      <c r="K56" s="51">
        <f t="shared" si="3"/>
        <v>13009</v>
      </c>
      <c r="L56" s="52">
        <v>1060</v>
      </c>
      <c r="M56" s="52">
        <v>100.8</v>
      </c>
      <c r="N56" s="51">
        <f t="shared" si="0"/>
        <v>4000</v>
      </c>
      <c r="O56" s="51">
        <v>500</v>
      </c>
      <c r="P56" s="51">
        <v>500</v>
      </c>
      <c r="Q56" s="51"/>
      <c r="R56" s="51"/>
      <c r="S56" s="53">
        <f t="shared" si="4"/>
        <v>19169.8</v>
      </c>
      <c r="T56" s="57" t="s">
        <v>114</v>
      </c>
      <c r="U56" s="46">
        <f>IFERROR(VLOOKUP(G56,[6]Summary!$C$4:$J$234,8,FALSE)," ")</f>
        <v>13009</v>
      </c>
    </row>
    <row r="57" spans="1:21" ht="28" x14ac:dyDescent="0.3">
      <c r="A57" s="6" t="s">
        <v>50</v>
      </c>
      <c r="B57" s="7" t="s">
        <v>51</v>
      </c>
      <c r="C57" s="8" t="str">
        <f t="shared" si="1"/>
        <v>Furniture Making (Finishing) NC II</v>
      </c>
      <c r="D57" s="58" t="s">
        <v>194</v>
      </c>
      <c r="E57" s="47">
        <f t="shared" si="2"/>
        <v>49</v>
      </c>
      <c r="F57" s="47" t="s">
        <v>195</v>
      </c>
      <c r="G57" s="56" t="s">
        <v>196</v>
      </c>
      <c r="H57" s="49">
        <v>212</v>
      </c>
      <c r="I57" s="49">
        <v>27</v>
      </c>
      <c r="J57" s="50">
        <v>5000</v>
      </c>
      <c r="K57" s="51">
        <f t="shared" si="3"/>
        <v>10866</v>
      </c>
      <c r="L57" s="52">
        <v>500</v>
      </c>
      <c r="M57" s="52">
        <v>100.8</v>
      </c>
      <c r="N57" s="51">
        <f t="shared" si="0"/>
        <v>4320</v>
      </c>
      <c r="O57" s="51">
        <v>500</v>
      </c>
      <c r="P57" s="51">
        <v>500</v>
      </c>
      <c r="Q57" s="51"/>
      <c r="R57" s="51"/>
      <c r="S57" s="53">
        <f t="shared" si="4"/>
        <v>16786.8</v>
      </c>
      <c r="T57" s="57" t="s">
        <v>114</v>
      </c>
      <c r="U57" s="46">
        <f>IFERROR(VLOOKUP(G57,[6]Summary!$C$4:$J$234,8,FALSE)," ")</f>
        <v>10866</v>
      </c>
    </row>
    <row r="58" spans="1:21" ht="16.5" customHeight="1" x14ac:dyDescent="0.3">
      <c r="A58" s="6" t="s">
        <v>50</v>
      </c>
      <c r="B58" s="7" t="s">
        <v>51</v>
      </c>
      <c r="C58" s="8" t="str">
        <f t="shared" si="1"/>
        <v>Barangay Health Services NC II</v>
      </c>
      <c r="D58" s="781" t="s">
        <v>197</v>
      </c>
      <c r="E58" s="47">
        <f t="shared" si="2"/>
        <v>50</v>
      </c>
      <c r="F58" s="54" t="s">
        <v>198</v>
      </c>
      <c r="G58" s="55" t="s">
        <v>24</v>
      </c>
      <c r="H58" s="49">
        <v>560</v>
      </c>
      <c r="I58" s="49">
        <v>70</v>
      </c>
      <c r="J58" s="50">
        <v>5000</v>
      </c>
      <c r="K58" s="51">
        <f t="shared" si="3"/>
        <v>15421</v>
      </c>
      <c r="L58" s="52">
        <v>400</v>
      </c>
      <c r="M58" s="52">
        <v>100.8</v>
      </c>
      <c r="N58" s="51">
        <f t="shared" si="0"/>
        <v>11200</v>
      </c>
      <c r="O58" s="51">
        <v>500</v>
      </c>
      <c r="P58" s="51">
        <v>500</v>
      </c>
      <c r="Q58" s="51"/>
      <c r="R58" s="51"/>
      <c r="S58" s="53">
        <f t="shared" si="4"/>
        <v>28121.8</v>
      </c>
      <c r="T58" s="57" t="s">
        <v>199</v>
      </c>
      <c r="U58" s="46">
        <f>IFERROR(VLOOKUP(G58,[6]Summary!$C$4:$J$234,8,FALSE)," ")</f>
        <v>15421</v>
      </c>
    </row>
    <row r="59" spans="1:21" x14ac:dyDescent="0.3">
      <c r="A59" s="6" t="s">
        <v>50</v>
      </c>
      <c r="B59" s="7" t="s">
        <v>51</v>
      </c>
      <c r="C59" s="8" t="str">
        <f t="shared" si="1"/>
        <v>*Barangay Health Services NC II</v>
      </c>
      <c r="D59" s="779"/>
      <c r="E59" s="47">
        <f t="shared" si="2"/>
        <v>51</v>
      </c>
      <c r="F59" s="54" t="s">
        <v>198</v>
      </c>
      <c r="G59" s="55" t="s">
        <v>200</v>
      </c>
      <c r="H59" s="49">
        <v>463</v>
      </c>
      <c r="I59" s="49">
        <v>58</v>
      </c>
      <c r="J59" s="50">
        <v>5000</v>
      </c>
      <c r="K59" s="51">
        <f t="shared" si="3"/>
        <v>15421</v>
      </c>
      <c r="L59" s="52">
        <v>580</v>
      </c>
      <c r="M59" s="52">
        <v>100.8</v>
      </c>
      <c r="N59" s="51">
        <f t="shared" si="0"/>
        <v>9280</v>
      </c>
      <c r="O59" s="51">
        <v>500</v>
      </c>
      <c r="P59" s="51">
        <v>500</v>
      </c>
      <c r="Q59" s="51"/>
      <c r="R59" s="51"/>
      <c r="S59" s="53">
        <f t="shared" si="4"/>
        <v>26381.8</v>
      </c>
      <c r="T59" s="57" t="s">
        <v>199</v>
      </c>
      <c r="U59" s="46">
        <f>IFERROR(VLOOKUP(G59,[6]Summary!$C$4:$J$234,8,FALSE)," ")</f>
        <v>15421</v>
      </c>
    </row>
    <row r="60" spans="1:21" x14ac:dyDescent="0.3">
      <c r="A60" s="6" t="s">
        <v>50</v>
      </c>
      <c r="B60" s="7" t="s">
        <v>51</v>
      </c>
      <c r="C60" s="8" t="str">
        <f t="shared" si="1"/>
        <v>Hilot (Wellness Massage) NC II</v>
      </c>
      <c r="D60" s="779"/>
      <c r="E60" s="47">
        <f t="shared" si="2"/>
        <v>52</v>
      </c>
      <c r="F60" s="47" t="s">
        <v>201</v>
      </c>
      <c r="G60" s="48" t="s">
        <v>202</v>
      </c>
      <c r="H60" s="49">
        <v>120</v>
      </c>
      <c r="I60" s="49">
        <v>15</v>
      </c>
      <c r="J60" s="50">
        <v>5000</v>
      </c>
      <c r="K60" s="51">
        <f t="shared" si="3"/>
        <v>6449</v>
      </c>
      <c r="L60" s="52">
        <v>500</v>
      </c>
      <c r="M60" s="52">
        <v>100.8</v>
      </c>
      <c r="N60" s="51">
        <f t="shared" si="0"/>
        <v>2400</v>
      </c>
      <c r="O60" s="51">
        <v>500</v>
      </c>
      <c r="P60" s="51">
        <v>500</v>
      </c>
      <c r="Q60" s="51"/>
      <c r="R60" s="51"/>
      <c r="S60" s="53">
        <f t="shared" si="4"/>
        <v>10449.799999999999</v>
      </c>
      <c r="T60" s="57" t="s">
        <v>199</v>
      </c>
      <c r="U60" s="46">
        <f>IFERROR(VLOOKUP(G60,[6]Summary!$C$4:$J$234,8,FALSE)," ")</f>
        <v>6449</v>
      </c>
    </row>
    <row r="61" spans="1:21" x14ac:dyDescent="0.3">
      <c r="A61" s="6" t="s">
        <v>50</v>
      </c>
      <c r="B61" s="7" t="s">
        <v>51</v>
      </c>
      <c r="C61" s="8" t="str">
        <f t="shared" si="1"/>
        <v>Domestic Work NC II</v>
      </c>
      <c r="D61" s="779"/>
      <c r="E61" s="59">
        <f t="shared" si="2"/>
        <v>53</v>
      </c>
      <c r="F61" s="59" t="s">
        <v>203</v>
      </c>
      <c r="G61" s="60" t="s">
        <v>204</v>
      </c>
      <c r="H61" s="61">
        <v>218</v>
      </c>
      <c r="I61" s="61">
        <v>28</v>
      </c>
      <c r="J61" s="62">
        <v>5000</v>
      </c>
      <c r="K61" s="63">
        <f t="shared" si="3"/>
        <v>10138</v>
      </c>
      <c r="L61" s="64">
        <v>745</v>
      </c>
      <c r="M61" s="64">
        <v>100.8</v>
      </c>
      <c r="N61" s="63">
        <f t="shared" si="0"/>
        <v>4480</v>
      </c>
      <c r="O61" s="63">
        <v>500</v>
      </c>
      <c r="P61" s="63">
        <v>500</v>
      </c>
      <c r="Q61" s="63"/>
      <c r="R61" s="63"/>
      <c r="S61" s="65">
        <f t="shared" si="4"/>
        <v>16463.8</v>
      </c>
      <c r="T61" s="57" t="s">
        <v>199</v>
      </c>
      <c r="U61" s="46">
        <f>IFERROR(VLOOKUP(G61,[6]Summary!$C$4:$J$234,8,FALSE)," ")</f>
        <v>10138</v>
      </c>
    </row>
    <row r="62" spans="1:21" ht="17.149999999999999" customHeight="1" x14ac:dyDescent="0.3">
      <c r="A62" s="6" t="s">
        <v>50</v>
      </c>
      <c r="B62" s="7" t="s">
        <v>51</v>
      </c>
      <c r="C62" s="8" t="str">
        <f t="shared" si="1"/>
        <v>Beauty Care NC II</v>
      </c>
      <c r="D62" s="781" t="s">
        <v>197</v>
      </c>
      <c r="E62" s="47">
        <f>E61+1</f>
        <v>54</v>
      </c>
      <c r="F62" s="47" t="s">
        <v>205</v>
      </c>
      <c r="G62" s="48" t="s">
        <v>206</v>
      </c>
      <c r="H62" s="49">
        <v>1098</v>
      </c>
      <c r="I62" s="49">
        <v>138</v>
      </c>
      <c r="J62" s="50">
        <v>5000</v>
      </c>
      <c r="K62" s="51">
        <v>28410</v>
      </c>
      <c r="L62" s="52">
        <v>600</v>
      </c>
      <c r="M62" s="52">
        <v>100.8</v>
      </c>
      <c r="N62" s="51">
        <f>I62*160</f>
        <v>22080</v>
      </c>
      <c r="O62" s="51">
        <v>500</v>
      </c>
      <c r="P62" s="51">
        <v>500</v>
      </c>
      <c r="Q62" s="51"/>
      <c r="R62" s="51"/>
      <c r="S62" s="53">
        <f>K62+L62+M62+N62+O62+P62+Q62+R62</f>
        <v>52190.8</v>
      </c>
      <c r="T62" s="57" t="s">
        <v>199</v>
      </c>
      <c r="U62" s="46">
        <f>IFERROR(VLOOKUP(G62,[6]Summary!$C$4:$J$234,8,FALSE)," ")</f>
        <v>12152</v>
      </c>
    </row>
    <row r="63" spans="1:21" ht="17.149999999999999" customHeight="1" x14ac:dyDescent="0.3">
      <c r="A63" s="6" t="s">
        <v>50</v>
      </c>
      <c r="B63" s="7" t="s">
        <v>51</v>
      </c>
      <c r="C63" s="8" t="s">
        <v>207</v>
      </c>
      <c r="D63" s="779"/>
      <c r="E63" s="47">
        <f>E62+1</f>
        <v>55</v>
      </c>
      <c r="F63" s="47" t="s">
        <v>208</v>
      </c>
      <c r="G63" s="48" t="s">
        <v>209</v>
      </c>
      <c r="H63" s="49">
        <v>656</v>
      </c>
      <c r="I63" s="49">
        <v>82</v>
      </c>
      <c r="J63" s="50">
        <v>5000</v>
      </c>
      <c r="K63" s="51">
        <f t="shared" si="3"/>
        <v>13577</v>
      </c>
      <c r="L63" s="52">
        <v>600</v>
      </c>
      <c r="M63" s="52">
        <v>100.8</v>
      </c>
      <c r="N63" s="51">
        <f t="shared" ref="N63:N78" si="5">I63*160</f>
        <v>13120</v>
      </c>
      <c r="O63" s="51">
        <v>500</v>
      </c>
      <c r="P63" s="51">
        <v>500</v>
      </c>
      <c r="Q63" s="51"/>
      <c r="R63" s="51"/>
      <c r="S63" s="53">
        <f t="shared" si="4"/>
        <v>28397.8</v>
      </c>
      <c r="T63" s="57" t="s">
        <v>199</v>
      </c>
      <c r="U63" s="46">
        <f>IFERROR(VLOOKUP(G63,[6]Summary!$C$4:$J$234,8,FALSE)," ")</f>
        <v>13577</v>
      </c>
    </row>
    <row r="64" spans="1:21" ht="17.149999999999999" customHeight="1" thickBot="1" x14ac:dyDescent="0.35">
      <c r="A64" s="6" t="s">
        <v>50</v>
      </c>
      <c r="B64" s="7" t="s">
        <v>51</v>
      </c>
      <c r="C64" s="8" t="str">
        <f t="shared" si="1"/>
        <v>Barbering NC II</v>
      </c>
      <c r="D64" s="780"/>
      <c r="E64" s="47">
        <f>E63+1</f>
        <v>56</v>
      </c>
      <c r="F64" s="47" t="s">
        <v>210</v>
      </c>
      <c r="G64" s="48" t="s">
        <v>211</v>
      </c>
      <c r="H64" s="49">
        <v>656</v>
      </c>
      <c r="I64" s="49">
        <v>82</v>
      </c>
      <c r="J64" s="50">
        <v>19840.699999999997</v>
      </c>
      <c r="K64" s="51">
        <v>19840.7</v>
      </c>
      <c r="L64" s="52"/>
      <c r="M64" s="52">
        <v>100.8</v>
      </c>
      <c r="N64" s="51">
        <f t="shared" si="5"/>
        <v>13120</v>
      </c>
      <c r="O64" s="51">
        <v>500</v>
      </c>
      <c r="P64" s="51">
        <v>500</v>
      </c>
      <c r="Q64" s="51"/>
      <c r="R64" s="51"/>
      <c r="S64" s="53">
        <f t="shared" si="4"/>
        <v>34061.5</v>
      </c>
      <c r="T64" s="57" t="s">
        <v>199</v>
      </c>
      <c r="U64" s="46">
        <f>IFERROR(VLOOKUP(G64,[6]Summary!$C$4:$J$234,8,FALSE)," ")</f>
        <v>18464.43</v>
      </c>
    </row>
    <row r="65" spans="1:21" x14ac:dyDescent="0.25">
      <c r="A65" s="6" t="s">
        <v>50</v>
      </c>
      <c r="B65" s="7" t="s">
        <v>51</v>
      </c>
      <c r="C65" s="8" t="str">
        <f t="shared" si="1"/>
        <v>* - For Migrated Program</v>
      </c>
      <c r="D65" s="9"/>
      <c r="E65" s="10"/>
      <c r="F65" s="10"/>
      <c r="G65" s="11" t="s">
        <v>52</v>
      </c>
      <c r="H65" s="12" t="s">
        <v>53</v>
      </c>
      <c r="I65" s="13"/>
      <c r="J65" s="14"/>
      <c r="K65" s="15"/>
      <c r="L65" s="15"/>
      <c r="M65" s="15"/>
      <c r="N65" s="16" t="s">
        <v>54</v>
      </c>
      <c r="O65" s="17"/>
      <c r="P65" s="17"/>
      <c r="Q65" s="17"/>
      <c r="R65" s="17"/>
      <c r="S65" s="18"/>
      <c r="T65" s="19"/>
    </row>
    <row r="66" spans="1:21" ht="23.15" customHeight="1" thickBot="1" x14ac:dyDescent="0.7">
      <c r="A66" s="6" t="s">
        <v>50</v>
      </c>
      <c r="B66" s="21"/>
      <c r="C66" s="22">
        <f t="shared" si="1"/>
        <v>0</v>
      </c>
      <c r="D66" s="765" t="s">
        <v>55</v>
      </c>
      <c r="E66" s="766"/>
      <c r="F66" s="766"/>
      <c r="G66" s="766"/>
      <c r="H66" s="766"/>
      <c r="I66" s="766"/>
      <c r="J66" s="766"/>
      <c r="K66" s="766"/>
      <c r="L66" s="766"/>
      <c r="M66" s="766"/>
      <c r="N66" s="766"/>
      <c r="O66" s="766"/>
      <c r="P66" s="766"/>
      <c r="Q66" s="766"/>
      <c r="R66" s="766"/>
      <c r="S66" s="766"/>
      <c r="T66" s="23"/>
    </row>
    <row r="67" spans="1:21" ht="39" customHeight="1" thickBot="1" x14ac:dyDescent="0.3">
      <c r="A67" s="6" t="s">
        <v>50</v>
      </c>
      <c r="B67" s="7" t="s">
        <v>51</v>
      </c>
      <c r="C67" s="8">
        <f t="shared" si="1"/>
        <v>0</v>
      </c>
      <c r="D67" s="767" t="s">
        <v>56</v>
      </c>
      <c r="E67" s="768"/>
      <c r="F67" s="768"/>
      <c r="G67" s="768"/>
      <c r="H67" s="768"/>
      <c r="I67" s="768"/>
      <c r="J67" s="768"/>
      <c r="K67" s="768"/>
      <c r="L67" s="768"/>
      <c r="M67" s="768"/>
      <c r="N67" s="769" t="s">
        <v>212</v>
      </c>
      <c r="O67" s="769"/>
      <c r="P67" s="769"/>
      <c r="Q67" s="769"/>
      <c r="R67" s="769"/>
      <c r="S67" s="769"/>
      <c r="T67" s="24"/>
    </row>
    <row r="68" spans="1:21" ht="37.5" customHeight="1" thickBot="1" x14ac:dyDescent="0.3">
      <c r="A68" s="6" t="s">
        <v>50</v>
      </c>
      <c r="B68" s="7"/>
      <c r="C68" s="8">
        <f t="shared" si="1"/>
        <v>0</v>
      </c>
      <c r="D68" s="770" t="s">
        <v>58</v>
      </c>
      <c r="E68" s="770"/>
      <c r="F68" s="770"/>
      <c r="G68" s="770"/>
      <c r="H68" s="770" t="s">
        <v>59</v>
      </c>
      <c r="I68" s="770"/>
      <c r="J68" s="770"/>
      <c r="K68" s="770"/>
      <c r="L68" s="770"/>
      <c r="M68" s="770"/>
      <c r="N68" s="770" t="s">
        <v>60</v>
      </c>
      <c r="O68" s="770"/>
      <c r="P68" s="770"/>
      <c r="Q68" s="770"/>
      <c r="R68" s="770"/>
      <c r="S68" s="770"/>
      <c r="T68" s="24"/>
    </row>
    <row r="69" spans="1:21" ht="48.75" customHeight="1" thickBot="1" x14ac:dyDescent="0.3">
      <c r="A69" s="6" t="s">
        <v>50</v>
      </c>
      <c r="B69" s="7" t="s">
        <v>51</v>
      </c>
      <c r="C69" s="8">
        <f t="shared" si="1"/>
        <v>0</v>
      </c>
      <c r="D69" s="771" t="s">
        <v>61</v>
      </c>
      <c r="E69" s="772"/>
      <c r="F69" s="772"/>
      <c r="G69" s="772"/>
      <c r="H69" s="772"/>
      <c r="I69" s="772"/>
      <c r="J69" s="772"/>
      <c r="K69" s="772"/>
      <c r="L69" s="772"/>
      <c r="M69" s="772"/>
      <c r="N69" s="772"/>
      <c r="O69" s="772"/>
      <c r="P69" s="772"/>
      <c r="Q69" s="772"/>
      <c r="R69" s="772"/>
      <c r="S69" s="772"/>
      <c r="T69" s="24"/>
    </row>
    <row r="70" spans="1:21" ht="48" customHeight="1" thickBot="1" x14ac:dyDescent="0.3">
      <c r="A70" s="6" t="s">
        <v>50</v>
      </c>
      <c r="B70" s="7"/>
      <c r="C70" s="8"/>
      <c r="D70" s="25" t="s">
        <v>62</v>
      </c>
      <c r="E70" s="26" t="s">
        <v>63</v>
      </c>
      <c r="F70" s="26" t="s">
        <v>64</v>
      </c>
      <c r="G70" s="26" t="s">
        <v>65</v>
      </c>
      <c r="H70" s="27" t="s">
        <v>66</v>
      </c>
      <c r="I70" s="27" t="s">
        <v>67</v>
      </c>
      <c r="J70" s="28" t="s">
        <v>68</v>
      </c>
      <c r="K70" s="29" t="s">
        <v>69</v>
      </c>
      <c r="L70" s="29" t="s">
        <v>70</v>
      </c>
      <c r="M70" s="29" t="s">
        <v>71</v>
      </c>
      <c r="N70" s="29" t="s">
        <v>72</v>
      </c>
      <c r="O70" s="29" t="s">
        <v>73</v>
      </c>
      <c r="P70" s="29" t="s">
        <v>74</v>
      </c>
      <c r="Q70" s="29" t="s">
        <v>75</v>
      </c>
      <c r="R70" s="29" t="s">
        <v>76</v>
      </c>
      <c r="S70" s="30" t="s">
        <v>77</v>
      </c>
      <c r="T70" s="19"/>
    </row>
    <row r="71" spans="1:21" ht="26.25" customHeight="1" thickBot="1" x14ac:dyDescent="0.3">
      <c r="A71" s="6" t="s">
        <v>50</v>
      </c>
      <c r="B71" s="7" t="s">
        <v>51</v>
      </c>
      <c r="C71" s="8"/>
      <c r="D71" s="31" t="s">
        <v>78</v>
      </c>
      <c r="E71" s="32" t="s">
        <v>79</v>
      </c>
      <c r="F71" s="32" t="s">
        <v>80</v>
      </c>
      <c r="G71" s="32" t="s">
        <v>81</v>
      </c>
      <c r="H71" s="33" t="s">
        <v>82</v>
      </c>
      <c r="I71" s="33" t="s">
        <v>83</v>
      </c>
      <c r="J71" s="34" t="s">
        <v>83</v>
      </c>
      <c r="K71" s="35" t="s">
        <v>84</v>
      </c>
      <c r="L71" s="35" t="s">
        <v>85</v>
      </c>
      <c r="M71" s="35" t="s">
        <v>86</v>
      </c>
      <c r="N71" s="35" t="s">
        <v>87</v>
      </c>
      <c r="O71" s="35" t="s">
        <v>88</v>
      </c>
      <c r="P71" s="35" t="s">
        <v>89</v>
      </c>
      <c r="Q71" s="35" t="s">
        <v>90</v>
      </c>
      <c r="R71" s="35" t="s">
        <v>91</v>
      </c>
      <c r="S71" s="36" t="s">
        <v>92</v>
      </c>
      <c r="T71" s="37" t="s">
        <v>93</v>
      </c>
      <c r="U71" s="38" t="s">
        <v>94</v>
      </c>
    </row>
    <row r="72" spans="1:21" x14ac:dyDescent="0.3">
      <c r="A72" s="6" t="s">
        <v>50</v>
      </c>
      <c r="B72" s="7" t="s">
        <v>51</v>
      </c>
      <c r="C72" s="8" t="str">
        <f t="shared" si="1"/>
        <v>English Language and other English NTRs</v>
      </c>
      <c r="D72" s="783" t="s">
        <v>213</v>
      </c>
      <c r="E72" s="47">
        <f>E64+1</f>
        <v>57</v>
      </c>
      <c r="F72" s="54"/>
      <c r="G72" s="55" t="s">
        <v>214</v>
      </c>
      <c r="H72" s="49">
        <v>100</v>
      </c>
      <c r="I72" s="49">
        <v>13</v>
      </c>
      <c r="J72" s="50">
        <v>4052.23</v>
      </c>
      <c r="K72" s="51">
        <f t="shared" ref="K72:K136" si="6">U72</f>
        <v>7031</v>
      </c>
      <c r="L72" s="52">
        <v>0</v>
      </c>
      <c r="M72" s="52">
        <v>100.8</v>
      </c>
      <c r="N72" s="51">
        <f t="shared" si="5"/>
        <v>2080</v>
      </c>
      <c r="O72" s="51">
        <v>500</v>
      </c>
      <c r="P72" s="51">
        <v>500</v>
      </c>
      <c r="Q72" s="51"/>
      <c r="R72" s="51"/>
      <c r="S72" s="53">
        <f t="shared" si="4"/>
        <v>10211.799999999999</v>
      </c>
      <c r="T72" s="57" t="s">
        <v>199</v>
      </c>
      <c r="U72" s="46">
        <f>IFERROR(VLOOKUP(G72,[6]Summary!$C$4:$J$234,8,FALSE)," ")</f>
        <v>7031</v>
      </c>
    </row>
    <row r="73" spans="1:21" x14ac:dyDescent="0.3">
      <c r="A73" s="6" t="s">
        <v>50</v>
      </c>
      <c r="B73" s="7" t="s">
        <v>51</v>
      </c>
      <c r="C73" s="8" t="str">
        <f t="shared" si="1"/>
        <v>Japanese Language and Culture</v>
      </c>
      <c r="D73" s="783"/>
      <c r="E73" s="47">
        <f t="shared" ref="E73:E106" si="7">E72+1</f>
        <v>58</v>
      </c>
      <c r="F73" s="54"/>
      <c r="G73" s="55" t="s">
        <v>215</v>
      </c>
      <c r="H73" s="49">
        <v>150</v>
      </c>
      <c r="I73" s="49">
        <v>19</v>
      </c>
      <c r="J73" s="50">
        <v>5922.49</v>
      </c>
      <c r="K73" s="51">
        <f t="shared" si="6"/>
        <v>7525</v>
      </c>
      <c r="L73" s="52">
        <v>0</v>
      </c>
      <c r="M73" s="52">
        <v>100.8</v>
      </c>
      <c r="N73" s="51">
        <f t="shared" si="5"/>
        <v>3040</v>
      </c>
      <c r="O73" s="51">
        <v>500</v>
      </c>
      <c r="P73" s="51">
        <v>500</v>
      </c>
      <c r="Q73" s="51"/>
      <c r="R73" s="51"/>
      <c r="S73" s="53">
        <f t="shared" si="4"/>
        <v>11665.8</v>
      </c>
      <c r="T73" s="57" t="s">
        <v>199</v>
      </c>
      <c r="U73" s="46">
        <v>7525</v>
      </c>
    </row>
    <row r="74" spans="1:21" x14ac:dyDescent="0.3">
      <c r="A74" s="6" t="s">
        <v>50</v>
      </c>
      <c r="B74" s="7" t="s">
        <v>51</v>
      </c>
      <c r="C74" s="8" t="str">
        <f t="shared" ref="C74:C137" si="8">G74</f>
        <v>Korean Language and Culture</v>
      </c>
      <c r="D74" s="783"/>
      <c r="E74" s="47">
        <v>59</v>
      </c>
      <c r="F74" s="54"/>
      <c r="G74" s="55" t="s">
        <v>216</v>
      </c>
      <c r="H74" s="49">
        <v>100</v>
      </c>
      <c r="I74" s="49">
        <v>13</v>
      </c>
      <c r="J74" s="50">
        <v>4052.23</v>
      </c>
      <c r="K74" s="51">
        <f t="shared" si="6"/>
        <v>4250</v>
      </c>
      <c r="L74" s="52">
        <v>0</v>
      </c>
      <c r="M74" s="52">
        <v>100.8</v>
      </c>
      <c r="N74" s="51">
        <f t="shared" si="5"/>
        <v>2080</v>
      </c>
      <c r="O74" s="51">
        <v>500</v>
      </c>
      <c r="P74" s="51">
        <v>500</v>
      </c>
      <c r="Q74" s="51"/>
      <c r="R74" s="51"/>
      <c r="S74" s="53">
        <f t="shared" ref="S74:S138" si="9">K74+L74+M74+N74+O74+P74+Q74+R74</f>
        <v>7430.8</v>
      </c>
      <c r="T74" s="57" t="s">
        <v>199</v>
      </c>
      <c r="U74" s="46">
        <f>IFERROR(VLOOKUP(G74,[6]Summary!$C$4:$J$234,8,FALSE)," ")</f>
        <v>4250</v>
      </c>
    </row>
    <row r="75" spans="1:21" ht="35.25" customHeight="1" x14ac:dyDescent="0.3">
      <c r="A75" s="6" t="s">
        <v>50</v>
      </c>
      <c r="B75" s="7" t="s">
        <v>51</v>
      </c>
      <c r="C75" s="8" t="str">
        <f t="shared" si="8"/>
        <v>Food Processing NC II</v>
      </c>
      <c r="D75" s="58" t="s">
        <v>217</v>
      </c>
      <c r="E75" s="47">
        <f t="shared" si="7"/>
        <v>60</v>
      </c>
      <c r="F75" s="47" t="s">
        <v>218</v>
      </c>
      <c r="G75" s="48" t="s">
        <v>29</v>
      </c>
      <c r="H75" s="49">
        <v>552</v>
      </c>
      <c r="I75" s="49">
        <v>69</v>
      </c>
      <c r="J75" s="50">
        <v>3500</v>
      </c>
      <c r="K75" s="51">
        <f t="shared" si="6"/>
        <v>21145</v>
      </c>
      <c r="L75" s="52">
        <v>1096</v>
      </c>
      <c r="M75" s="52">
        <v>100.8</v>
      </c>
      <c r="N75" s="51">
        <f t="shared" si="5"/>
        <v>11040</v>
      </c>
      <c r="O75" s="51">
        <v>500</v>
      </c>
      <c r="P75" s="51">
        <v>500</v>
      </c>
      <c r="Q75" s="51"/>
      <c r="R75" s="51"/>
      <c r="S75" s="53">
        <f t="shared" si="9"/>
        <v>34381.800000000003</v>
      </c>
      <c r="T75" s="19" t="s">
        <v>114</v>
      </c>
      <c r="U75" s="46">
        <f>IFERROR(VLOOKUP(G75,[6]Summary!$C$4:$J$234,8,FALSE)," ")</f>
        <v>21145</v>
      </c>
    </row>
    <row r="76" spans="1:21" x14ac:dyDescent="0.3">
      <c r="A76" s="6" t="s">
        <v>50</v>
      </c>
      <c r="B76" s="7" t="s">
        <v>51</v>
      </c>
      <c r="C76" s="8" t="str">
        <f t="shared" si="8"/>
        <v>Ship's Catering Services NC I</v>
      </c>
      <c r="D76" s="783" t="s">
        <v>219</v>
      </c>
      <c r="E76" s="47">
        <f>E75+1</f>
        <v>61</v>
      </c>
      <c r="F76" s="47" t="s">
        <v>220</v>
      </c>
      <c r="G76" s="56" t="s">
        <v>221</v>
      </c>
      <c r="H76" s="49">
        <v>50</v>
      </c>
      <c r="I76" s="49">
        <v>7</v>
      </c>
      <c r="J76" s="50">
        <v>2647.08</v>
      </c>
      <c r="K76" s="51">
        <f t="shared" si="6"/>
        <v>3439</v>
      </c>
      <c r="L76" s="52"/>
      <c r="M76" s="52">
        <v>100.8</v>
      </c>
      <c r="N76" s="51">
        <f t="shared" si="5"/>
        <v>1120</v>
      </c>
      <c r="O76" s="51">
        <v>500</v>
      </c>
      <c r="P76" s="51">
        <v>500</v>
      </c>
      <c r="Q76" s="51"/>
      <c r="R76" s="51"/>
      <c r="S76" s="53">
        <f t="shared" si="9"/>
        <v>5659.8</v>
      </c>
      <c r="T76" s="19" t="s">
        <v>222</v>
      </c>
      <c r="U76" s="46">
        <f>IFERROR(VLOOKUP(G76,[6]Summary!$C$4:$J$234,8,FALSE)," ")</f>
        <v>3439</v>
      </c>
    </row>
    <row r="77" spans="1:21" ht="16.5" customHeight="1" x14ac:dyDescent="0.3">
      <c r="A77" s="6" t="s">
        <v>50</v>
      </c>
      <c r="B77" s="7" t="s">
        <v>51</v>
      </c>
      <c r="C77" s="8" t="str">
        <f t="shared" si="8"/>
        <v>Ships' Catering NC III (Ships' Cooks)</v>
      </c>
      <c r="D77" s="783"/>
      <c r="E77" s="47">
        <f t="shared" si="7"/>
        <v>62</v>
      </c>
      <c r="F77" s="47" t="s">
        <v>223</v>
      </c>
      <c r="G77" s="56" t="s">
        <v>224</v>
      </c>
      <c r="H77" s="49">
        <v>160</v>
      </c>
      <c r="I77" s="49">
        <v>20</v>
      </c>
      <c r="J77" s="50">
        <v>7941.24</v>
      </c>
      <c r="K77" s="51">
        <f t="shared" si="6"/>
        <v>10172</v>
      </c>
      <c r="L77" s="52"/>
      <c r="M77" s="52">
        <v>100.8</v>
      </c>
      <c r="N77" s="51">
        <f t="shared" si="5"/>
        <v>3200</v>
      </c>
      <c r="O77" s="51">
        <v>500</v>
      </c>
      <c r="P77" s="51">
        <v>500</v>
      </c>
      <c r="Q77" s="51"/>
      <c r="R77" s="51"/>
      <c r="S77" s="53">
        <f t="shared" si="9"/>
        <v>14472.8</v>
      </c>
      <c r="T77" s="19" t="s">
        <v>222</v>
      </c>
      <c r="U77" s="46">
        <f>IFERROR(VLOOKUP(G77,[6]Summary!$C$4:$J$234,8,FALSE)," ")</f>
        <v>10172</v>
      </c>
    </row>
    <row r="78" spans="1:21" x14ac:dyDescent="0.3">
      <c r="A78" s="6" t="s">
        <v>50</v>
      </c>
      <c r="B78" s="7" t="s">
        <v>51</v>
      </c>
      <c r="C78" s="8" t="str">
        <f t="shared" si="8"/>
        <v>Bread and Pastry Production NC II</v>
      </c>
      <c r="D78" s="781" t="s">
        <v>225</v>
      </c>
      <c r="E78" s="47">
        <f>E77+1</f>
        <v>63</v>
      </c>
      <c r="F78" s="47" t="s">
        <v>226</v>
      </c>
      <c r="G78" s="48" t="s">
        <v>25</v>
      </c>
      <c r="H78" s="49">
        <v>141</v>
      </c>
      <c r="I78" s="49">
        <v>18</v>
      </c>
      <c r="J78" s="50">
        <v>3500</v>
      </c>
      <c r="K78" s="51">
        <f t="shared" si="6"/>
        <v>16968</v>
      </c>
      <c r="L78" s="52">
        <v>400</v>
      </c>
      <c r="M78" s="52">
        <v>100.8</v>
      </c>
      <c r="N78" s="51">
        <f t="shared" si="5"/>
        <v>2880</v>
      </c>
      <c r="O78" s="51">
        <v>500</v>
      </c>
      <c r="P78" s="51">
        <v>500</v>
      </c>
      <c r="Q78" s="51"/>
      <c r="R78" s="51"/>
      <c r="S78" s="53">
        <f t="shared" si="9"/>
        <v>21348.799999999999</v>
      </c>
      <c r="T78" s="19" t="s">
        <v>222</v>
      </c>
      <c r="U78" s="46">
        <f>IFERROR(VLOOKUP(G78,[6]Summary!$C$4:$J$234,8,FALSE)," ")</f>
        <v>16968</v>
      </c>
    </row>
    <row r="79" spans="1:21" x14ac:dyDescent="0.3">
      <c r="A79" s="6" t="s">
        <v>50</v>
      </c>
      <c r="B79" s="7" t="s">
        <v>51</v>
      </c>
      <c r="C79" s="8" t="str">
        <f t="shared" si="8"/>
        <v>Housekeeping NC III</v>
      </c>
      <c r="D79" s="780"/>
      <c r="E79" s="47">
        <f t="shared" si="7"/>
        <v>64</v>
      </c>
      <c r="F79" s="47" t="s">
        <v>227</v>
      </c>
      <c r="G79" s="48" t="s">
        <v>228</v>
      </c>
      <c r="H79" s="49">
        <v>76</v>
      </c>
      <c r="I79" s="49">
        <v>10</v>
      </c>
      <c r="J79" s="50">
        <v>6000</v>
      </c>
      <c r="K79" s="51">
        <v>6000</v>
      </c>
      <c r="L79" s="52">
        <v>553</v>
      </c>
      <c r="M79" s="52">
        <v>100.8</v>
      </c>
      <c r="N79" s="51">
        <v>1600</v>
      </c>
      <c r="O79" s="51">
        <v>500</v>
      </c>
      <c r="P79" s="51">
        <v>500</v>
      </c>
      <c r="Q79" s="51"/>
      <c r="R79" s="51"/>
      <c r="S79" s="53">
        <f t="shared" si="9"/>
        <v>9253.7999999999993</v>
      </c>
      <c r="T79" s="19" t="s">
        <v>222</v>
      </c>
      <c r="U79" s="46">
        <f>IFERROR(VLOOKUP(G79,[6]Summary!$C$4:$J$234,8,FALSE)," ")</f>
        <v>5140</v>
      </c>
    </row>
    <row r="80" spans="1:21" x14ac:dyDescent="0.3">
      <c r="A80" s="6" t="s">
        <v>50</v>
      </c>
      <c r="B80" s="7" t="s">
        <v>51</v>
      </c>
      <c r="C80" s="8" t="str">
        <f t="shared" si="8"/>
        <v>Trainers Methodology Level I</v>
      </c>
      <c r="D80" s="783" t="s">
        <v>229</v>
      </c>
      <c r="E80" s="47">
        <f t="shared" si="7"/>
        <v>65</v>
      </c>
      <c r="F80" s="47" t="s">
        <v>230</v>
      </c>
      <c r="G80" s="48" t="s">
        <v>231</v>
      </c>
      <c r="H80" s="49">
        <v>264</v>
      </c>
      <c r="I80" s="49">
        <v>33</v>
      </c>
      <c r="J80" s="50">
        <v>8300</v>
      </c>
      <c r="K80" s="51">
        <f t="shared" si="6"/>
        <v>11528</v>
      </c>
      <c r="L80" s="52">
        <v>2180</v>
      </c>
      <c r="M80" s="52">
        <v>100.8</v>
      </c>
      <c r="N80" s="51">
        <v>5280</v>
      </c>
      <c r="O80" s="51">
        <v>500</v>
      </c>
      <c r="P80" s="51">
        <v>500</v>
      </c>
      <c r="Q80" s="51"/>
      <c r="R80" s="51"/>
      <c r="S80" s="53">
        <f t="shared" si="9"/>
        <v>20088.8</v>
      </c>
      <c r="T80" s="19" t="s">
        <v>232</v>
      </c>
      <c r="U80" s="46">
        <f>IFERROR(VLOOKUP(G80,[6]Summary!$C$4:$J$234,8,FALSE)," ")</f>
        <v>11528</v>
      </c>
    </row>
    <row r="81" spans="1:21" ht="28" x14ac:dyDescent="0.3">
      <c r="A81" s="6" t="s">
        <v>50</v>
      </c>
      <c r="B81" s="7" t="s">
        <v>51</v>
      </c>
      <c r="C81" s="8" t="str">
        <f t="shared" si="8"/>
        <v>Conducting Training Need Analysis (Leading to Trainers Methodology Level II)</v>
      </c>
      <c r="D81" s="783"/>
      <c r="E81" s="47">
        <f t="shared" si="7"/>
        <v>66</v>
      </c>
      <c r="F81" s="47" t="s">
        <v>233</v>
      </c>
      <c r="G81" s="48" t="s">
        <v>234</v>
      </c>
      <c r="H81" s="49">
        <v>40</v>
      </c>
      <c r="I81" s="49">
        <v>5</v>
      </c>
      <c r="J81" s="50">
        <v>3000</v>
      </c>
      <c r="K81" s="51">
        <f t="shared" si="6"/>
        <v>3626</v>
      </c>
      <c r="L81" s="52">
        <v>1090</v>
      </c>
      <c r="M81" s="52">
        <v>100.8</v>
      </c>
      <c r="N81" s="51">
        <v>800</v>
      </c>
      <c r="O81" s="51">
        <v>500</v>
      </c>
      <c r="P81" s="51">
        <v>500</v>
      </c>
      <c r="Q81" s="51"/>
      <c r="R81" s="51"/>
      <c r="S81" s="53">
        <f t="shared" si="9"/>
        <v>6616.8</v>
      </c>
      <c r="T81" s="19" t="s">
        <v>232</v>
      </c>
      <c r="U81" s="46">
        <f>IFERROR(VLOOKUP(G81,[6]Summary!$C$4:$J$234,8,FALSE)," ")</f>
        <v>3626</v>
      </c>
    </row>
    <row r="82" spans="1:21" ht="28" x14ac:dyDescent="0.3">
      <c r="A82" s="6" t="s">
        <v>50</v>
      </c>
      <c r="B82" s="7" t="s">
        <v>51</v>
      </c>
      <c r="C82" s="8" t="str">
        <f t="shared" si="8"/>
        <v>Developing Training Curriculum (Leading to Trainers Methodology Level II)</v>
      </c>
      <c r="D82" s="783"/>
      <c r="E82" s="47">
        <f t="shared" si="7"/>
        <v>67</v>
      </c>
      <c r="F82" s="47" t="s">
        <v>235</v>
      </c>
      <c r="G82" s="48" t="s">
        <v>236</v>
      </c>
      <c r="H82" s="49">
        <v>40</v>
      </c>
      <c r="I82" s="49">
        <v>5</v>
      </c>
      <c r="J82" s="50">
        <v>3000</v>
      </c>
      <c r="K82" s="51">
        <v>3000</v>
      </c>
      <c r="L82" s="52">
        <v>1080</v>
      </c>
      <c r="M82" s="52">
        <v>100.8</v>
      </c>
      <c r="N82" s="51">
        <v>800</v>
      </c>
      <c r="O82" s="51">
        <v>500</v>
      </c>
      <c r="P82" s="51">
        <v>500</v>
      </c>
      <c r="Q82" s="51"/>
      <c r="R82" s="51"/>
      <c r="S82" s="53">
        <f t="shared" si="9"/>
        <v>5980.8</v>
      </c>
      <c r="T82" s="19" t="s">
        <v>232</v>
      </c>
      <c r="U82" s="46">
        <f>IFERROR(VLOOKUP(G82,[6]Summary!$C$4:$J$234,8,FALSE)," ")</f>
        <v>2821</v>
      </c>
    </row>
    <row r="83" spans="1:21" ht="28" x14ac:dyDescent="0.3">
      <c r="A83" s="6" t="s">
        <v>50</v>
      </c>
      <c r="B83" s="7" t="s">
        <v>51</v>
      </c>
      <c r="C83" s="8" t="str">
        <f t="shared" si="8"/>
        <v>Developing Learning Materials (Leading to Trainers Methodology Level II)</v>
      </c>
      <c r="D83" s="783"/>
      <c r="E83" s="47">
        <f t="shared" si="7"/>
        <v>68</v>
      </c>
      <c r="F83" s="47" t="s">
        <v>237</v>
      </c>
      <c r="G83" s="48" t="s">
        <v>238</v>
      </c>
      <c r="H83" s="49">
        <v>80</v>
      </c>
      <c r="I83" s="49">
        <v>10</v>
      </c>
      <c r="J83" s="50">
        <v>4700</v>
      </c>
      <c r="K83" s="51">
        <f t="shared" si="6"/>
        <v>5440</v>
      </c>
      <c r="L83" s="52">
        <v>1080</v>
      </c>
      <c r="M83" s="52">
        <v>100.8</v>
      </c>
      <c r="N83" s="51">
        <v>1600</v>
      </c>
      <c r="O83" s="51">
        <v>500</v>
      </c>
      <c r="P83" s="51">
        <v>500</v>
      </c>
      <c r="Q83" s="51"/>
      <c r="R83" s="51"/>
      <c r="S83" s="53">
        <f t="shared" si="9"/>
        <v>9220.7999999999993</v>
      </c>
      <c r="T83" s="19" t="s">
        <v>232</v>
      </c>
      <c r="U83" s="46">
        <f>IFERROR(VLOOKUP(G83,[6]Summary!$C$4:$J$234,8,FALSE)," ")</f>
        <v>5440</v>
      </c>
    </row>
    <row r="84" spans="1:21" ht="33" customHeight="1" x14ac:dyDescent="0.3">
      <c r="A84" s="6" t="s">
        <v>50</v>
      </c>
      <c r="B84" s="7" t="s">
        <v>51</v>
      </c>
      <c r="C84" s="8" t="str">
        <f t="shared" si="8"/>
        <v>Developing Learning Materials for e-Learning (Leading to Trainers Methodology Level II)</v>
      </c>
      <c r="D84" s="783"/>
      <c r="E84" s="47">
        <f t="shared" si="7"/>
        <v>69</v>
      </c>
      <c r="F84" s="47" t="s">
        <v>239</v>
      </c>
      <c r="G84" s="48" t="s">
        <v>240</v>
      </c>
      <c r="H84" s="49">
        <v>80</v>
      </c>
      <c r="I84" s="49">
        <v>10</v>
      </c>
      <c r="J84" s="50">
        <v>4400</v>
      </c>
      <c r="K84" s="51">
        <f t="shared" si="6"/>
        <v>5781</v>
      </c>
      <c r="L84" s="52">
        <v>1080</v>
      </c>
      <c r="M84" s="52">
        <v>100.8</v>
      </c>
      <c r="N84" s="51">
        <v>1600</v>
      </c>
      <c r="O84" s="51">
        <v>500</v>
      </c>
      <c r="P84" s="51">
        <v>500</v>
      </c>
      <c r="Q84" s="51"/>
      <c r="R84" s="51"/>
      <c r="S84" s="53">
        <f t="shared" si="9"/>
        <v>9561.7999999999993</v>
      </c>
      <c r="T84" s="19" t="s">
        <v>232</v>
      </c>
      <c r="U84" s="46">
        <f>IFERROR(VLOOKUP(G84,[6]Summary!$C$4:$J$234,8,FALSE)," ")</f>
        <v>5781</v>
      </c>
    </row>
    <row r="85" spans="1:21" ht="33" customHeight="1" x14ac:dyDescent="0.3">
      <c r="A85" s="6" t="s">
        <v>50</v>
      </c>
      <c r="B85" s="7" t="s">
        <v>51</v>
      </c>
      <c r="C85" s="8" t="str">
        <f t="shared" si="8"/>
        <v>Developing Competency Assessment Tools (Leading to Trainers Methodology Level II)</v>
      </c>
      <c r="D85" s="783"/>
      <c r="E85" s="47">
        <f t="shared" si="7"/>
        <v>70</v>
      </c>
      <c r="F85" s="47" t="s">
        <v>241</v>
      </c>
      <c r="G85" s="48" t="s">
        <v>242</v>
      </c>
      <c r="H85" s="49">
        <v>40</v>
      </c>
      <c r="I85" s="49">
        <v>5</v>
      </c>
      <c r="J85" s="50">
        <v>3000</v>
      </c>
      <c r="K85" s="51">
        <v>3000</v>
      </c>
      <c r="L85" s="52">
        <v>1080</v>
      </c>
      <c r="M85" s="52">
        <v>100.8</v>
      </c>
      <c r="N85" s="51">
        <v>800</v>
      </c>
      <c r="O85" s="51">
        <v>500</v>
      </c>
      <c r="P85" s="51">
        <v>500</v>
      </c>
      <c r="Q85" s="51"/>
      <c r="R85" s="51"/>
      <c r="S85" s="53">
        <f t="shared" si="9"/>
        <v>5980.8</v>
      </c>
      <c r="T85" s="19" t="s">
        <v>232</v>
      </c>
      <c r="U85" s="46">
        <f>IFERROR(VLOOKUP(G85,[6]Summary!$C$4:$J$234,8,FALSE)," ")</f>
        <v>2330</v>
      </c>
    </row>
    <row r="86" spans="1:21" ht="33" customHeight="1" x14ac:dyDescent="0.3">
      <c r="A86" s="6" t="s">
        <v>50</v>
      </c>
      <c r="B86" s="7" t="s">
        <v>51</v>
      </c>
      <c r="C86" s="8" t="str">
        <f t="shared" si="8"/>
        <v>Designing and Developing Maintenance System (Leading to Trainers Methodology Level II)</v>
      </c>
      <c r="D86" s="783"/>
      <c r="E86" s="47">
        <f t="shared" si="7"/>
        <v>71</v>
      </c>
      <c r="F86" s="47" t="s">
        <v>243</v>
      </c>
      <c r="G86" s="48" t="s">
        <v>244</v>
      </c>
      <c r="H86" s="49">
        <v>40</v>
      </c>
      <c r="I86" s="49">
        <v>5</v>
      </c>
      <c r="J86" s="50">
        <v>3000</v>
      </c>
      <c r="K86" s="51">
        <v>3000</v>
      </c>
      <c r="L86" s="52">
        <v>1090</v>
      </c>
      <c r="M86" s="52">
        <v>100.8</v>
      </c>
      <c r="N86" s="51">
        <v>800</v>
      </c>
      <c r="O86" s="51">
        <v>500</v>
      </c>
      <c r="P86" s="51">
        <v>500</v>
      </c>
      <c r="Q86" s="51"/>
      <c r="R86" s="51"/>
      <c r="S86" s="53">
        <f t="shared" si="9"/>
        <v>5990.8</v>
      </c>
      <c r="T86" s="19" t="s">
        <v>232</v>
      </c>
      <c r="U86" s="46">
        <f>IFERROR(VLOOKUP(G86,[6]Summary!$C$4:$J$234,8,FALSE)," ")</f>
        <v>1528</v>
      </c>
    </row>
    <row r="87" spans="1:21" ht="42" x14ac:dyDescent="0.3">
      <c r="A87" s="6" t="s">
        <v>50</v>
      </c>
      <c r="B87" s="7" t="s">
        <v>51</v>
      </c>
      <c r="C87" s="8" t="str">
        <f t="shared" si="8"/>
        <v>Facilitating Development of Compentency Standards (Leading to Trainers Methodology Level II)</v>
      </c>
      <c r="D87" s="783"/>
      <c r="E87" s="47">
        <f t="shared" si="7"/>
        <v>72</v>
      </c>
      <c r="F87" s="47" t="s">
        <v>245</v>
      </c>
      <c r="G87" s="48" t="s">
        <v>246</v>
      </c>
      <c r="H87" s="49">
        <v>40</v>
      </c>
      <c r="I87" s="49">
        <v>5</v>
      </c>
      <c r="J87" s="50">
        <v>3000</v>
      </c>
      <c r="K87" s="51">
        <f t="shared" si="6"/>
        <v>2305</v>
      </c>
      <c r="L87" s="52">
        <v>0</v>
      </c>
      <c r="M87" s="52">
        <v>100.8</v>
      </c>
      <c r="N87" s="51">
        <v>800</v>
      </c>
      <c r="O87" s="51">
        <v>500</v>
      </c>
      <c r="P87" s="51">
        <v>500</v>
      </c>
      <c r="Q87" s="51"/>
      <c r="R87" s="51"/>
      <c r="S87" s="53">
        <f t="shared" si="9"/>
        <v>4205.8</v>
      </c>
      <c r="T87" s="19" t="s">
        <v>232</v>
      </c>
      <c r="U87" s="46">
        <f>IFERROR(VLOOKUP(G87,[6]Summary!$C$4:$J$234,8,FALSE)," ")</f>
        <v>2305</v>
      </c>
    </row>
    <row r="88" spans="1:21" ht="16" thickBot="1" x14ac:dyDescent="0.35">
      <c r="A88" s="6" t="s">
        <v>50</v>
      </c>
      <c r="B88" s="7" t="s">
        <v>51</v>
      </c>
      <c r="C88" s="8" t="str">
        <f t="shared" si="8"/>
        <v>Photography NC II</v>
      </c>
      <c r="D88" s="58" t="s">
        <v>247</v>
      </c>
      <c r="E88" s="47">
        <f t="shared" si="7"/>
        <v>73</v>
      </c>
      <c r="F88" s="47" t="s">
        <v>248</v>
      </c>
      <c r="G88" s="48" t="s">
        <v>249</v>
      </c>
      <c r="H88" s="66">
        <v>132</v>
      </c>
      <c r="I88" s="66">
        <v>17</v>
      </c>
      <c r="J88" s="67">
        <v>7000</v>
      </c>
      <c r="K88" s="51">
        <v>7000</v>
      </c>
      <c r="L88" s="52">
        <v>500</v>
      </c>
      <c r="M88" s="52">
        <v>100.8</v>
      </c>
      <c r="N88" s="51">
        <v>2720</v>
      </c>
      <c r="O88" s="51">
        <v>500</v>
      </c>
      <c r="P88" s="51">
        <v>500</v>
      </c>
      <c r="Q88" s="51"/>
      <c r="R88" s="51"/>
      <c r="S88" s="53">
        <f t="shared" si="9"/>
        <v>11320.8</v>
      </c>
      <c r="T88" s="19" t="s">
        <v>173</v>
      </c>
      <c r="U88" s="46">
        <f>IFERROR(VLOOKUP(G88,[6]Summary!$C$4:$J$234,8,FALSE)," ")</f>
        <v>6197</v>
      </c>
    </row>
    <row r="89" spans="1:21" ht="28.5" customHeight="1" thickBot="1" x14ac:dyDescent="0.3">
      <c r="A89" s="6" t="s">
        <v>50</v>
      </c>
      <c r="B89" s="7"/>
      <c r="C89" s="8">
        <f t="shared" si="8"/>
        <v>0</v>
      </c>
      <c r="D89" s="773" t="s">
        <v>250</v>
      </c>
      <c r="E89" s="774"/>
      <c r="F89" s="774"/>
      <c r="G89" s="774"/>
      <c r="H89" s="774"/>
      <c r="I89" s="775"/>
      <c r="J89" s="776"/>
      <c r="K89" s="777"/>
      <c r="L89" s="774"/>
      <c r="M89" s="774"/>
      <c r="N89" s="774"/>
      <c r="O89" s="774"/>
      <c r="P89" s="774"/>
      <c r="Q89" s="774"/>
      <c r="R89" s="774"/>
      <c r="S89" s="775"/>
      <c r="T89" s="23"/>
    </row>
    <row r="90" spans="1:21" ht="16.5" customHeight="1" x14ac:dyDescent="0.3">
      <c r="A90" s="20" t="s">
        <v>50</v>
      </c>
      <c r="B90" s="68" t="s">
        <v>250</v>
      </c>
      <c r="C90" s="68" t="str">
        <f t="shared" si="8"/>
        <v>Animal Production (Poultry-Chicken) NC II</v>
      </c>
      <c r="D90" s="778" t="s">
        <v>95</v>
      </c>
      <c r="E90" s="69">
        <v>1</v>
      </c>
      <c r="F90" s="69" t="s">
        <v>99</v>
      </c>
      <c r="G90" s="70" t="s">
        <v>100</v>
      </c>
      <c r="H90" s="71">
        <v>226</v>
      </c>
      <c r="I90" s="71">
        <v>29</v>
      </c>
      <c r="J90" s="72">
        <v>10000</v>
      </c>
      <c r="K90" s="73">
        <f t="shared" si="6"/>
        <v>11069</v>
      </c>
      <c r="L90" s="74">
        <v>590</v>
      </c>
      <c r="M90" s="74">
        <v>100.8</v>
      </c>
      <c r="N90" s="73">
        <v>4640</v>
      </c>
      <c r="O90" s="73">
        <v>500</v>
      </c>
      <c r="P90" s="73">
        <v>500</v>
      </c>
      <c r="Q90" s="73"/>
      <c r="R90" s="73">
        <v>800</v>
      </c>
      <c r="S90" s="75">
        <f t="shared" si="9"/>
        <v>18199.8</v>
      </c>
      <c r="T90" s="76" t="s">
        <v>98</v>
      </c>
      <c r="U90" s="46">
        <f>IFERROR(VLOOKUP(G90,[6]Summary!$C$4:$J$234,8,FALSE)," ")</f>
        <v>11069</v>
      </c>
    </row>
    <row r="91" spans="1:21" x14ac:dyDescent="0.3">
      <c r="A91" s="20" t="s">
        <v>50</v>
      </c>
      <c r="B91" s="68" t="s">
        <v>250</v>
      </c>
      <c r="C91" s="68" t="str">
        <f t="shared" si="8"/>
        <v>Animal Production (Swine) NC II</v>
      </c>
      <c r="D91" s="779"/>
      <c r="E91" s="47">
        <f t="shared" si="7"/>
        <v>2</v>
      </c>
      <c r="F91" s="47" t="s">
        <v>101</v>
      </c>
      <c r="G91" s="48" t="s">
        <v>102</v>
      </c>
      <c r="H91" s="66">
        <v>306</v>
      </c>
      <c r="I91" s="66">
        <v>39</v>
      </c>
      <c r="J91" s="50">
        <v>10000</v>
      </c>
      <c r="K91" s="51">
        <f t="shared" si="6"/>
        <v>13259</v>
      </c>
      <c r="L91" s="52">
        <v>740</v>
      </c>
      <c r="M91" s="52">
        <v>100.8</v>
      </c>
      <c r="N91" s="51">
        <v>6240</v>
      </c>
      <c r="O91" s="51">
        <v>500</v>
      </c>
      <c r="P91" s="51">
        <v>500</v>
      </c>
      <c r="Q91" s="51"/>
      <c r="R91" s="51">
        <v>800</v>
      </c>
      <c r="S91" s="53">
        <f t="shared" si="9"/>
        <v>22139.8</v>
      </c>
      <c r="T91" s="76" t="s">
        <v>98</v>
      </c>
      <c r="U91" s="46">
        <f>IFERROR(VLOOKUP(G91,[6]Summary!$C$4:$J$234,8,FALSE)," ")</f>
        <v>13259</v>
      </c>
    </row>
    <row r="92" spans="1:21" x14ac:dyDescent="0.3">
      <c r="A92" s="20" t="s">
        <v>50</v>
      </c>
      <c r="B92" s="68" t="s">
        <v>250</v>
      </c>
      <c r="C92" s="68" t="str">
        <f t="shared" si="8"/>
        <v>Animal Production (Ruminants) NC II</v>
      </c>
      <c r="D92" s="779"/>
      <c r="E92" s="47">
        <f t="shared" si="7"/>
        <v>3</v>
      </c>
      <c r="F92" s="47" t="s">
        <v>103</v>
      </c>
      <c r="G92" s="48" t="s">
        <v>104</v>
      </c>
      <c r="H92" s="66">
        <v>306</v>
      </c>
      <c r="I92" s="66">
        <v>39</v>
      </c>
      <c r="J92" s="50">
        <v>10000</v>
      </c>
      <c r="K92" s="51">
        <f t="shared" si="6"/>
        <v>19545</v>
      </c>
      <c r="L92" s="52">
        <v>625</v>
      </c>
      <c r="M92" s="52">
        <v>100.8</v>
      </c>
      <c r="N92" s="51">
        <v>6240</v>
      </c>
      <c r="O92" s="51">
        <v>500</v>
      </c>
      <c r="P92" s="51">
        <v>500</v>
      </c>
      <c r="Q92" s="51"/>
      <c r="R92" s="51">
        <v>800</v>
      </c>
      <c r="S92" s="53">
        <f t="shared" si="9"/>
        <v>28310.799999999999</v>
      </c>
      <c r="T92" s="76" t="s">
        <v>98</v>
      </c>
      <c r="U92" s="46">
        <f>IFERROR(VLOOKUP(G92,[6]Summary!$C$4:$J$234,8,FALSE)," ")</f>
        <v>19545</v>
      </c>
    </row>
    <row r="93" spans="1:21" x14ac:dyDescent="0.3">
      <c r="A93" s="20" t="s">
        <v>50</v>
      </c>
      <c r="B93" s="68" t="s">
        <v>250</v>
      </c>
      <c r="C93" s="68" t="str">
        <f t="shared" si="8"/>
        <v>Rubber Processing NC II</v>
      </c>
      <c r="D93" s="779"/>
      <c r="E93" s="47">
        <f t="shared" si="7"/>
        <v>4</v>
      </c>
      <c r="F93" s="47" t="s">
        <v>107</v>
      </c>
      <c r="G93" s="48" t="s">
        <v>108</v>
      </c>
      <c r="H93" s="66">
        <v>162</v>
      </c>
      <c r="I93" s="66">
        <v>21</v>
      </c>
      <c r="J93" s="67">
        <v>10000</v>
      </c>
      <c r="K93" s="51">
        <f t="shared" si="6"/>
        <v>18847</v>
      </c>
      <c r="L93" s="52">
        <v>500</v>
      </c>
      <c r="M93" s="52">
        <v>100.8</v>
      </c>
      <c r="N93" s="51">
        <v>3360</v>
      </c>
      <c r="O93" s="51">
        <v>500</v>
      </c>
      <c r="P93" s="51">
        <v>500</v>
      </c>
      <c r="Q93" s="51"/>
      <c r="R93" s="51">
        <v>800</v>
      </c>
      <c r="S93" s="53">
        <f t="shared" si="9"/>
        <v>24607.8</v>
      </c>
      <c r="T93" s="76" t="s">
        <v>98</v>
      </c>
      <c r="U93" s="46">
        <f>IFERROR(VLOOKUP(G93,[6]Summary!$C$4:$J$234,8,FALSE)," ")</f>
        <v>18847</v>
      </c>
    </row>
    <row r="94" spans="1:21" x14ac:dyDescent="0.3">
      <c r="A94" s="20" t="s">
        <v>50</v>
      </c>
      <c r="B94" s="68" t="s">
        <v>250</v>
      </c>
      <c r="C94" s="68" t="str">
        <f t="shared" si="8"/>
        <v>Rubber Production NC II</v>
      </c>
      <c r="D94" s="779"/>
      <c r="E94" s="47">
        <f t="shared" si="7"/>
        <v>5</v>
      </c>
      <c r="F94" s="47" t="s">
        <v>109</v>
      </c>
      <c r="G94" s="48" t="s">
        <v>110</v>
      </c>
      <c r="H94" s="66">
        <v>242</v>
      </c>
      <c r="I94" s="66">
        <v>31</v>
      </c>
      <c r="J94" s="67">
        <v>10000</v>
      </c>
      <c r="K94" s="51">
        <v>10000</v>
      </c>
      <c r="L94" s="52">
        <v>500</v>
      </c>
      <c r="M94" s="52">
        <v>100.8</v>
      </c>
      <c r="N94" s="51">
        <v>4960</v>
      </c>
      <c r="O94" s="51">
        <v>500</v>
      </c>
      <c r="P94" s="51">
        <v>500</v>
      </c>
      <c r="Q94" s="51"/>
      <c r="R94" s="51">
        <v>800</v>
      </c>
      <c r="S94" s="53">
        <f t="shared" si="9"/>
        <v>17360.8</v>
      </c>
      <c r="T94" s="76" t="s">
        <v>98</v>
      </c>
      <c r="U94" s="46">
        <f>IFERROR(VLOOKUP(G94,[6]Summary!$C$4:$J$234,8,FALSE)," ")</f>
        <v>7566</v>
      </c>
    </row>
    <row r="95" spans="1:21" ht="28" x14ac:dyDescent="0.3">
      <c r="A95" s="20" t="s">
        <v>50</v>
      </c>
      <c r="B95" s="68" t="s">
        <v>250</v>
      </c>
      <c r="C95" s="68" t="str">
        <f t="shared" si="8"/>
        <v>Raise Organic Chicken (Leading to Organic Agriculture Production NC II)</v>
      </c>
      <c r="D95" s="779"/>
      <c r="E95" s="47">
        <f t="shared" si="7"/>
        <v>6</v>
      </c>
      <c r="F95" s="47" t="s">
        <v>251</v>
      </c>
      <c r="G95" s="48" t="s">
        <v>252</v>
      </c>
      <c r="H95" s="66">
        <v>72</v>
      </c>
      <c r="I95" s="66">
        <v>9</v>
      </c>
      <c r="J95" s="67">
        <v>3400</v>
      </c>
      <c r="K95" s="51">
        <f t="shared" si="6"/>
        <v>3601</v>
      </c>
      <c r="L95" s="52">
        <v>500</v>
      </c>
      <c r="M95" s="52">
        <v>100.8</v>
      </c>
      <c r="N95" s="51">
        <v>1440</v>
      </c>
      <c r="O95" s="51">
        <v>500</v>
      </c>
      <c r="P95" s="51">
        <v>500</v>
      </c>
      <c r="Q95" s="51"/>
      <c r="R95" s="51">
        <v>800</v>
      </c>
      <c r="S95" s="53">
        <f t="shared" si="9"/>
        <v>7441.8</v>
      </c>
      <c r="T95" s="76" t="s">
        <v>98</v>
      </c>
      <c r="U95" s="46">
        <f>IFERROR(VLOOKUP(G95,[6]Summary!$C$4:$J$234,8,FALSE)," ")</f>
        <v>3601</v>
      </c>
    </row>
    <row r="96" spans="1:21" ht="28" x14ac:dyDescent="0.3">
      <c r="A96" s="20" t="s">
        <v>50</v>
      </c>
      <c r="B96" s="68" t="s">
        <v>250</v>
      </c>
      <c r="C96" s="68" t="str">
        <f t="shared" si="8"/>
        <v>Produce Organic Vegetable (Leading to Organic Agriculture Production NC II)</v>
      </c>
      <c r="D96" s="779"/>
      <c r="E96" s="47">
        <f t="shared" si="7"/>
        <v>7</v>
      </c>
      <c r="F96" s="47" t="s">
        <v>253</v>
      </c>
      <c r="G96" s="48" t="s">
        <v>254</v>
      </c>
      <c r="H96" s="66">
        <v>64</v>
      </c>
      <c r="I96" s="66">
        <f>ROUNDUP(H96/8,1)</f>
        <v>8</v>
      </c>
      <c r="J96" s="67">
        <v>3400</v>
      </c>
      <c r="K96" s="51">
        <f t="shared" si="6"/>
        <v>6604</v>
      </c>
      <c r="L96" s="52">
        <v>500</v>
      </c>
      <c r="M96" s="52">
        <v>100.8</v>
      </c>
      <c r="N96" s="51">
        <v>1280</v>
      </c>
      <c r="O96" s="51">
        <v>500</v>
      </c>
      <c r="P96" s="51">
        <v>500</v>
      </c>
      <c r="Q96" s="51"/>
      <c r="R96" s="51">
        <v>800</v>
      </c>
      <c r="S96" s="53">
        <f t="shared" si="9"/>
        <v>10284.799999999999</v>
      </c>
      <c r="T96" s="76" t="s">
        <v>98</v>
      </c>
      <c r="U96" s="46">
        <f>IFERROR(VLOOKUP(G96,[6]Summary!$C$4:$J$234,8,FALSE)," ")</f>
        <v>6604</v>
      </c>
    </row>
    <row r="97" spans="1:21" ht="33" customHeight="1" x14ac:dyDescent="0.3">
      <c r="A97" s="20" t="s">
        <v>50</v>
      </c>
      <c r="B97" s="68" t="s">
        <v>250</v>
      </c>
      <c r="C97" s="68" t="str">
        <f t="shared" si="8"/>
        <v>Brood and Grow Chicks (Leading to Animal Production (Poultry-Chicken) NC II)</v>
      </c>
      <c r="D97" s="779"/>
      <c r="E97" s="47">
        <f t="shared" si="7"/>
        <v>8</v>
      </c>
      <c r="F97" s="47" t="s">
        <v>255</v>
      </c>
      <c r="G97" s="48" t="s">
        <v>256</v>
      </c>
      <c r="H97" s="66">
        <v>236</v>
      </c>
      <c r="I97" s="66">
        <v>30</v>
      </c>
      <c r="J97" s="67">
        <v>10400</v>
      </c>
      <c r="K97" s="51">
        <v>10400</v>
      </c>
      <c r="L97" s="52">
        <v>570</v>
      </c>
      <c r="M97" s="52">
        <v>100.8</v>
      </c>
      <c r="N97" s="51">
        <v>4800</v>
      </c>
      <c r="O97" s="51">
        <v>500</v>
      </c>
      <c r="P97" s="51">
        <v>500</v>
      </c>
      <c r="Q97" s="51"/>
      <c r="R97" s="51">
        <v>800</v>
      </c>
      <c r="S97" s="53">
        <f t="shared" si="9"/>
        <v>17670.8</v>
      </c>
      <c r="T97" s="76" t="s">
        <v>98</v>
      </c>
      <c r="U97" s="46">
        <f>IFERROR(VLOOKUP(G97,[6]Summary!$C$4:$J$234,8,FALSE)," ")</f>
        <v>2148</v>
      </c>
    </row>
    <row r="98" spans="1:21" ht="28" x14ac:dyDescent="0.3">
      <c r="A98" s="20" t="s">
        <v>50</v>
      </c>
      <c r="B98" s="68" t="s">
        <v>250</v>
      </c>
      <c r="C98" s="68" t="str">
        <f t="shared" si="8"/>
        <v>Handle Breeders (Leading to Animal Production (Swine) NC II)</v>
      </c>
      <c r="D98" s="779"/>
      <c r="E98" s="47">
        <f t="shared" si="7"/>
        <v>9</v>
      </c>
      <c r="F98" s="47" t="s">
        <v>257</v>
      </c>
      <c r="G98" s="48" t="s">
        <v>258</v>
      </c>
      <c r="H98" s="66">
        <v>236</v>
      </c>
      <c r="I98" s="66">
        <v>30</v>
      </c>
      <c r="J98" s="67">
        <v>7700</v>
      </c>
      <c r="K98" s="51">
        <v>7700</v>
      </c>
      <c r="L98" s="52">
        <v>565</v>
      </c>
      <c r="M98" s="52">
        <v>100.8</v>
      </c>
      <c r="N98" s="51">
        <v>4800</v>
      </c>
      <c r="O98" s="51">
        <v>500</v>
      </c>
      <c r="P98" s="51">
        <v>500</v>
      </c>
      <c r="Q98" s="51"/>
      <c r="R98" s="51">
        <v>800</v>
      </c>
      <c r="S98" s="53">
        <f t="shared" si="9"/>
        <v>14965.8</v>
      </c>
      <c r="T98" s="76" t="s">
        <v>98</v>
      </c>
      <c r="U98" s="46">
        <f>IFERROR(VLOOKUP(G98,[6]Summary!$C$4:$J$234,8,FALSE)," ")</f>
        <v>4174</v>
      </c>
    </row>
    <row r="99" spans="1:21" ht="28" x14ac:dyDescent="0.3">
      <c r="A99" s="20" t="s">
        <v>50</v>
      </c>
      <c r="B99" s="68" t="s">
        <v>250</v>
      </c>
      <c r="C99" s="68" t="str">
        <f t="shared" si="8"/>
        <v>Maintain Poultry house (Leading to Animal Production (Poultry-Chicken) NC II)</v>
      </c>
      <c r="D99" s="779"/>
      <c r="E99" s="47">
        <f t="shared" si="7"/>
        <v>10</v>
      </c>
      <c r="F99" s="47" t="s">
        <v>259</v>
      </c>
      <c r="G99" s="48" t="s">
        <v>260</v>
      </c>
      <c r="H99" s="66">
        <v>70</v>
      </c>
      <c r="I99" s="66">
        <v>9</v>
      </c>
      <c r="J99" s="67">
        <v>2100</v>
      </c>
      <c r="K99" s="51">
        <f t="shared" si="6"/>
        <v>2970</v>
      </c>
      <c r="L99" s="52">
        <v>550</v>
      </c>
      <c r="M99" s="52">
        <v>100.8</v>
      </c>
      <c r="N99" s="51">
        <v>1440</v>
      </c>
      <c r="O99" s="51">
        <v>500</v>
      </c>
      <c r="P99" s="51">
        <v>500</v>
      </c>
      <c r="Q99" s="51"/>
      <c r="R99" s="51">
        <v>800</v>
      </c>
      <c r="S99" s="53">
        <f t="shared" si="9"/>
        <v>6860.8</v>
      </c>
      <c r="T99" s="76" t="s">
        <v>98</v>
      </c>
      <c r="U99" s="46">
        <f>IFERROR(VLOOKUP(G99,[6]Summary!$C$4:$J$234,8,FALSE)," ")</f>
        <v>2970</v>
      </c>
    </row>
    <row r="100" spans="1:21" ht="33" customHeight="1" x14ac:dyDescent="0.3">
      <c r="A100" s="20" t="s">
        <v>50</v>
      </c>
      <c r="B100" s="68" t="s">
        <v>250</v>
      </c>
      <c r="C100" s="68" t="str">
        <f t="shared" si="8"/>
        <v>Perform Breeding of Ruminants (Leading to Animal Production (Ruminants) NC II)</v>
      </c>
      <c r="D100" s="779"/>
      <c r="E100" s="47">
        <f t="shared" si="7"/>
        <v>11</v>
      </c>
      <c r="F100" s="47" t="s">
        <v>261</v>
      </c>
      <c r="G100" s="48" t="s">
        <v>262</v>
      </c>
      <c r="H100" s="66">
        <v>62</v>
      </c>
      <c r="I100" s="66">
        <v>8</v>
      </c>
      <c r="J100" s="67">
        <v>2000</v>
      </c>
      <c r="K100" s="51">
        <f t="shared" si="6"/>
        <v>5739</v>
      </c>
      <c r="L100" s="52">
        <v>555</v>
      </c>
      <c r="M100" s="52">
        <v>100.8</v>
      </c>
      <c r="N100" s="51">
        <v>1280</v>
      </c>
      <c r="O100" s="51">
        <v>500</v>
      </c>
      <c r="P100" s="51">
        <v>500</v>
      </c>
      <c r="Q100" s="51"/>
      <c r="R100" s="51">
        <v>800</v>
      </c>
      <c r="S100" s="53">
        <f t="shared" si="9"/>
        <v>9474.7999999999993</v>
      </c>
      <c r="T100" s="76" t="s">
        <v>98</v>
      </c>
      <c r="U100" s="46">
        <f>IFERROR(VLOOKUP(G100,[6]Summary!$C$4:$J$234,8,FALSE)," ")</f>
        <v>5739</v>
      </c>
    </row>
    <row r="101" spans="1:21" ht="34.5" customHeight="1" x14ac:dyDescent="0.3">
      <c r="A101" s="20" t="s">
        <v>50</v>
      </c>
      <c r="B101" s="68" t="s">
        <v>250</v>
      </c>
      <c r="C101" s="68" t="str">
        <f t="shared" si="8"/>
        <v>Perform pre-lay and lay activities (Leading to Animal Production (Poultry-Chicken) NC II)</v>
      </c>
      <c r="D101" s="779"/>
      <c r="E101" s="47">
        <f t="shared" si="7"/>
        <v>12</v>
      </c>
      <c r="F101" s="47" t="s">
        <v>263</v>
      </c>
      <c r="G101" s="48" t="s">
        <v>264</v>
      </c>
      <c r="H101" s="66">
        <v>70</v>
      </c>
      <c r="I101" s="66">
        <v>9</v>
      </c>
      <c r="J101" s="67">
        <v>2100</v>
      </c>
      <c r="K101" s="51">
        <f t="shared" si="6"/>
        <v>3058</v>
      </c>
      <c r="L101" s="52">
        <v>550</v>
      </c>
      <c r="M101" s="52">
        <v>100.8</v>
      </c>
      <c r="N101" s="51">
        <v>1440</v>
      </c>
      <c r="O101" s="51">
        <v>500</v>
      </c>
      <c r="P101" s="51">
        <v>500</v>
      </c>
      <c r="Q101" s="51"/>
      <c r="R101" s="51">
        <v>800</v>
      </c>
      <c r="S101" s="53">
        <f t="shared" si="9"/>
        <v>6948.8</v>
      </c>
      <c r="T101" s="76" t="s">
        <v>98</v>
      </c>
      <c r="U101" s="46">
        <f>IFERROR(VLOOKUP(G101,[6]Summary!$C$4:$J$234,8,FALSE)," ")</f>
        <v>3058</v>
      </c>
    </row>
    <row r="102" spans="1:21" ht="28" x14ac:dyDescent="0.3">
      <c r="A102" s="20" t="s">
        <v>50</v>
      </c>
      <c r="B102" s="68" t="s">
        <v>250</v>
      </c>
      <c r="C102" s="68" t="str">
        <f t="shared" si="8"/>
        <v>Produce Various Concoctions (Leading to Organic Agriculture Production NC II)</v>
      </c>
      <c r="D102" s="779"/>
      <c r="E102" s="47">
        <f t="shared" si="7"/>
        <v>13</v>
      </c>
      <c r="F102" s="54" t="e">
        <v>#N/A</v>
      </c>
      <c r="G102" s="55" t="s">
        <v>265</v>
      </c>
      <c r="H102" s="66">
        <v>24</v>
      </c>
      <c r="I102" s="66">
        <v>3</v>
      </c>
      <c r="J102" s="67">
        <v>1000</v>
      </c>
      <c r="K102" s="51">
        <f t="shared" si="6"/>
        <v>3239</v>
      </c>
      <c r="L102" s="52">
        <v>0</v>
      </c>
      <c r="M102" s="52">
        <v>100.8</v>
      </c>
      <c r="N102" s="51">
        <v>480</v>
      </c>
      <c r="O102" s="51">
        <v>500</v>
      </c>
      <c r="P102" s="51">
        <v>500</v>
      </c>
      <c r="Q102" s="51"/>
      <c r="R102" s="51">
        <v>800</v>
      </c>
      <c r="S102" s="53">
        <f t="shared" si="9"/>
        <v>5619.8</v>
      </c>
      <c r="T102" s="76" t="s">
        <v>98</v>
      </c>
      <c r="U102" s="46">
        <f>IFERROR(VLOOKUP(G102,[6]Summary!$C$4:$J$234,8,FALSE)," ")</f>
        <v>3239</v>
      </c>
    </row>
    <row r="103" spans="1:21" ht="28" x14ac:dyDescent="0.3">
      <c r="A103" s="20" t="s">
        <v>50</v>
      </c>
      <c r="B103" s="68" t="s">
        <v>250</v>
      </c>
      <c r="C103" s="68" t="str">
        <f t="shared" si="8"/>
        <v>Provide Forage (Leading to Animal Production (Ruminants) NC II)</v>
      </c>
      <c r="D103" s="779"/>
      <c r="E103" s="47">
        <f t="shared" si="7"/>
        <v>14</v>
      </c>
      <c r="F103" s="47" t="s">
        <v>266</v>
      </c>
      <c r="G103" s="48" t="s">
        <v>267</v>
      </c>
      <c r="H103" s="66">
        <v>52</v>
      </c>
      <c r="I103" s="66">
        <v>7</v>
      </c>
      <c r="J103" s="67">
        <v>1700</v>
      </c>
      <c r="K103" s="51">
        <f t="shared" si="6"/>
        <v>3526</v>
      </c>
      <c r="L103" s="52">
        <v>550</v>
      </c>
      <c r="M103" s="52">
        <v>100.8</v>
      </c>
      <c r="N103" s="51">
        <v>1120</v>
      </c>
      <c r="O103" s="51">
        <v>500</v>
      </c>
      <c r="P103" s="51">
        <v>500</v>
      </c>
      <c r="Q103" s="51"/>
      <c r="R103" s="51">
        <v>800</v>
      </c>
      <c r="S103" s="53">
        <f t="shared" si="9"/>
        <v>7096.8</v>
      </c>
      <c r="T103" s="76" t="s">
        <v>98</v>
      </c>
      <c r="U103" s="46">
        <f>IFERROR(VLOOKUP(G103,[6]Summary!$C$4:$J$234,8,FALSE)," ")</f>
        <v>3526</v>
      </c>
    </row>
    <row r="104" spans="1:21" ht="28" x14ac:dyDescent="0.3">
      <c r="A104" s="20" t="s">
        <v>50</v>
      </c>
      <c r="B104" s="68" t="s">
        <v>250</v>
      </c>
      <c r="C104" s="68" t="str">
        <f t="shared" si="8"/>
        <v>Raise Dairy Animals (Leading to Animal Production (Ruminants) NC II</v>
      </c>
      <c r="D104" s="779"/>
      <c r="E104" s="47">
        <f t="shared" si="7"/>
        <v>15</v>
      </c>
      <c r="F104" s="47" t="s">
        <v>268</v>
      </c>
      <c r="G104" s="48" t="s">
        <v>269</v>
      </c>
      <c r="H104" s="66">
        <v>236</v>
      </c>
      <c r="I104" s="66">
        <v>30</v>
      </c>
      <c r="J104" s="67">
        <v>7700</v>
      </c>
      <c r="K104" s="51">
        <f t="shared" si="6"/>
        <v>8271</v>
      </c>
      <c r="L104" s="52">
        <v>565</v>
      </c>
      <c r="M104" s="52">
        <v>100.8</v>
      </c>
      <c r="N104" s="51">
        <v>4800</v>
      </c>
      <c r="O104" s="51">
        <v>500</v>
      </c>
      <c r="P104" s="51">
        <v>500</v>
      </c>
      <c r="Q104" s="51"/>
      <c r="R104" s="51">
        <v>800</v>
      </c>
      <c r="S104" s="53">
        <f t="shared" si="9"/>
        <v>15536.8</v>
      </c>
      <c r="T104" s="76" t="s">
        <v>98</v>
      </c>
      <c r="U104" s="46">
        <f>IFERROR(VLOOKUP(G104,[6]Summary!$C$4:$J$234,8,FALSE)," ")</f>
        <v>8271</v>
      </c>
    </row>
    <row r="105" spans="1:21" ht="28" x14ac:dyDescent="0.3">
      <c r="A105" s="20" t="s">
        <v>50</v>
      </c>
      <c r="B105" s="68" t="s">
        <v>250</v>
      </c>
      <c r="C105" s="68" t="str">
        <f t="shared" si="8"/>
        <v>Raise Meat Type Animals (Animal Production (Ruminants) NC II)</v>
      </c>
      <c r="D105" s="779"/>
      <c r="E105" s="47">
        <f t="shared" si="7"/>
        <v>16</v>
      </c>
      <c r="F105" s="47" t="s">
        <v>270</v>
      </c>
      <c r="G105" s="48" t="s">
        <v>271</v>
      </c>
      <c r="H105" s="66">
        <v>42</v>
      </c>
      <c r="I105" s="66">
        <v>6</v>
      </c>
      <c r="J105" s="67">
        <v>1400</v>
      </c>
      <c r="K105" s="51">
        <f t="shared" si="6"/>
        <v>3625</v>
      </c>
      <c r="L105" s="52">
        <v>0</v>
      </c>
      <c r="M105" s="52">
        <v>100.8</v>
      </c>
      <c r="N105" s="51">
        <v>960</v>
      </c>
      <c r="O105" s="51">
        <v>500</v>
      </c>
      <c r="P105" s="51">
        <v>500</v>
      </c>
      <c r="Q105" s="51"/>
      <c r="R105" s="51">
        <v>800</v>
      </c>
      <c r="S105" s="53">
        <f t="shared" si="9"/>
        <v>6485.8</v>
      </c>
      <c r="T105" s="76" t="s">
        <v>98</v>
      </c>
      <c r="U105" s="46">
        <f>IFERROR(VLOOKUP(G105,[6]Summary!$C$4:$J$234,8,FALSE)," ")</f>
        <v>3625</v>
      </c>
    </row>
    <row r="106" spans="1:21" ht="28" x14ac:dyDescent="0.3">
      <c r="A106" s="20" t="s">
        <v>50</v>
      </c>
      <c r="B106" s="68" t="s">
        <v>250</v>
      </c>
      <c r="C106" s="68" t="str">
        <f t="shared" si="8"/>
        <v>Raise Organic Hogs (Leading to Organic Agriculture Production NC II)</v>
      </c>
      <c r="D106" s="779"/>
      <c r="E106" s="47">
        <f t="shared" si="7"/>
        <v>17</v>
      </c>
      <c r="F106" s="47" t="s">
        <v>272</v>
      </c>
      <c r="G106" s="48" t="s">
        <v>273</v>
      </c>
      <c r="H106" s="66">
        <v>80</v>
      </c>
      <c r="I106" s="66">
        <v>10</v>
      </c>
      <c r="J106" s="67">
        <v>3400</v>
      </c>
      <c r="K106" s="51">
        <f t="shared" si="6"/>
        <v>5688</v>
      </c>
      <c r="L106" s="52">
        <v>0</v>
      </c>
      <c r="M106" s="52">
        <v>100.8</v>
      </c>
      <c r="N106" s="51">
        <v>1600</v>
      </c>
      <c r="O106" s="51">
        <v>500</v>
      </c>
      <c r="P106" s="51">
        <v>500</v>
      </c>
      <c r="Q106" s="51"/>
      <c r="R106" s="51">
        <v>800</v>
      </c>
      <c r="S106" s="53">
        <f t="shared" si="9"/>
        <v>9188.7999999999993</v>
      </c>
      <c r="T106" s="76" t="s">
        <v>98</v>
      </c>
      <c r="U106" s="46">
        <f>IFERROR(VLOOKUP(G106,[6]Summary!$C$4:$J$234,8,FALSE)," ")</f>
        <v>5688</v>
      </c>
    </row>
    <row r="107" spans="1:21" ht="28.5" thickBot="1" x14ac:dyDescent="0.35">
      <c r="A107" s="20" t="s">
        <v>50</v>
      </c>
      <c r="B107" s="68" t="s">
        <v>250</v>
      </c>
      <c r="C107" s="68" t="str">
        <f t="shared" si="8"/>
        <v>Raise Organic Small Ruminants (Leading to Organic Agriculture Production NC II)</v>
      </c>
      <c r="D107" s="784"/>
      <c r="E107" s="77">
        <f>E106+1</f>
        <v>18</v>
      </c>
      <c r="F107" s="77" t="s">
        <v>274</v>
      </c>
      <c r="G107" s="78" t="s">
        <v>275</v>
      </c>
      <c r="H107" s="79">
        <v>64</v>
      </c>
      <c r="I107" s="79">
        <v>8</v>
      </c>
      <c r="J107" s="80">
        <v>1300</v>
      </c>
      <c r="K107" s="81">
        <f>U107</f>
        <v>4854</v>
      </c>
      <c r="L107" s="82">
        <v>0</v>
      </c>
      <c r="M107" s="82">
        <v>100.8</v>
      </c>
      <c r="N107" s="81">
        <v>1280</v>
      </c>
      <c r="O107" s="81">
        <v>500</v>
      </c>
      <c r="P107" s="81">
        <v>500</v>
      </c>
      <c r="Q107" s="81"/>
      <c r="R107" s="81">
        <v>800</v>
      </c>
      <c r="S107" s="83">
        <f>K107+L107+M107+N107+O107+P107+Q107+R107</f>
        <v>8034.8</v>
      </c>
      <c r="T107" s="76" t="s">
        <v>98</v>
      </c>
      <c r="U107" s="46">
        <f>IFERROR(VLOOKUP(G107,[6]Summary!$C$4:$J$234,8,FALSE)," ")</f>
        <v>4854</v>
      </c>
    </row>
    <row r="108" spans="1:21" x14ac:dyDescent="0.25">
      <c r="A108" s="6" t="s">
        <v>50</v>
      </c>
      <c r="B108" s="7" t="s">
        <v>51</v>
      </c>
      <c r="C108" s="8" t="str">
        <f t="shared" si="8"/>
        <v>* - For Migrated Program</v>
      </c>
      <c r="D108" s="9"/>
      <c r="E108" s="10"/>
      <c r="F108" s="10"/>
      <c r="G108" s="11" t="s">
        <v>52</v>
      </c>
      <c r="H108" s="12" t="s">
        <v>53</v>
      </c>
      <c r="I108" s="13"/>
      <c r="J108" s="14"/>
      <c r="K108" s="15"/>
      <c r="L108" s="15"/>
      <c r="M108" s="15"/>
      <c r="N108" s="16" t="s">
        <v>54</v>
      </c>
      <c r="O108" s="17"/>
      <c r="P108" s="17"/>
      <c r="Q108" s="17"/>
      <c r="R108" s="17"/>
      <c r="S108" s="18"/>
      <c r="T108" s="19"/>
    </row>
    <row r="109" spans="1:21" ht="23.15" customHeight="1" thickBot="1" x14ac:dyDescent="0.7">
      <c r="A109" s="6" t="s">
        <v>50</v>
      </c>
      <c r="B109" s="21"/>
      <c r="C109" s="22">
        <f t="shared" si="8"/>
        <v>0</v>
      </c>
      <c r="D109" s="765" t="s">
        <v>55</v>
      </c>
      <c r="E109" s="766"/>
      <c r="F109" s="766"/>
      <c r="G109" s="766"/>
      <c r="H109" s="766"/>
      <c r="I109" s="766"/>
      <c r="J109" s="766"/>
      <c r="K109" s="766"/>
      <c r="L109" s="766"/>
      <c r="M109" s="766"/>
      <c r="N109" s="766"/>
      <c r="O109" s="766"/>
      <c r="P109" s="766"/>
      <c r="Q109" s="766"/>
      <c r="R109" s="766"/>
      <c r="S109" s="766"/>
      <c r="T109" s="23"/>
    </row>
    <row r="110" spans="1:21" ht="39" customHeight="1" thickBot="1" x14ac:dyDescent="0.3">
      <c r="A110" s="6" t="s">
        <v>50</v>
      </c>
      <c r="B110" s="7" t="s">
        <v>51</v>
      </c>
      <c r="C110" s="8">
        <f t="shared" si="8"/>
        <v>0</v>
      </c>
      <c r="D110" s="767" t="s">
        <v>56</v>
      </c>
      <c r="E110" s="768"/>
      <c r="F110" s="768"/>
      <c r="G110" s="768"/>
      <c r="H110" s="768"/>
      <c r="I110" s="768"/>
      <c r="J110" s="768"/>
      <c r="K110" s="768"/>
      <c r="L110" s="768"/>
      <c r="M110" s="768"/>
      <c r="N110" s="769" t="s">
        <v>276</v>
      </c>
      <c r="O110" s="769"/>
      <c r="P110" s="769"/>
      <c r="Q110" s="769"/>
      <c r="R110" s="769"/>
      <c r="S110" s="769"/>
      <c r="T110" s="24"/>
    </row>
    <row r="111" spans="1:21" ht="37.5" customHeight="1" thickBot="1" x14ac:dyDescent="0.3">
      <c r="A111" s="6" t="s">
        <v>50</v>
      </c>
      <c r="B111" s="7"/>
      <c r="C111" s="8">
        <f t="shared" si="8"/>
        <v>0</v>
      </c>
      <c r="D111" s="770" t="s">
        <v>58</v>
      </c>
      <c r="E111" s="770"/>
      <c r="F111" s="770"/>
      <c r="G111" s="770"/>
      <c r="H111" s="770" t="s">
        <v>59</v>
      </c>
      <c r="I111" s="770"/>
      <c r="J111" s="770"/>
      <c r="K111" s="770"/>
      <c r="L111" s="770"/>
      <c r="M111" s="770"/>
      <c r="N111" s="770" t="s">
        <v>60</v>
      </c>
      <c r="O111" s="770"/>
      <c r="P111" s="770"/>
      <c r="Q111" s="770"/>
      <c r="R111" s="770"/>
      <c r="S111" s="770"/>
      <c r="T111" s="24"/>
    </row>
    <row r="112" spans="1:21" ht="48.75" customHeight="1" thickBot="1" x14ac:dyDescent="0.3">
      <c r="A112" s="6" t="s">
        <v>50</v>
      </c>
      <c r="B112" s="7" t="s">
        <v>51</v>
      </c>
      <c r="C112" s="8">
        <f t="shared" si="8"/>
        <v>0</v>
      </c>
      <c r="D112" s="771" t="s">
        <v>61</v>
      </c>
      <c r="E112" s="772"/>
      <c r="F112" s="772"/>
      <c r="G112" s="772"/>
      <c r="H112" s="772"/>
      <c r="I112" s="772"/>
      <c r="J112" s="772"/>
      <c r="K112" s="772"/>
      <c r="L112" s="772"/>
      <c r="M112" s="772"/>
      <c r="N112" s="772"/>
      <c r="O112" s="772"/>
      <c r="P112" s="772"/>
      <c r="Q112" s="772"/>
      <c r="R112" s="772"/>
      <c r="S112" s="772"/>
      <c r="T112" s="24"/>
    </row>
    <row r="113" spans="1:21" ht="48" customHeight="1" thickBot="1" x14ac:dyDescent="0.3">
      <c r="A113" s="6" t="s">
        <v>50</v>
      </c>
      <c r="B113" s="7"/>
      <c r="C113" s="8"/>
      <c r="D113" s="25" t="s">
        <v>62</v>
      </c>
      <c r="E113" s="26" t="s">
        <v>63</v>
      </c>
      <c r="F113" s="26" t="s">
        <v>64</v>
      </c>
      <c r="G113" s="26" t="s">
        <v>65</v>
      </c>
      <c r="H113" s="27" t="s">
        <v>66</v>
      </c>
      <c r="I113" s="27" t="s">
        <v>67</v>
      </c>
      <c r="J113" s="28" t="s">
        <v>68</v>
      </c>
      <c r="K113" s="29" t="s">
        <v>69</v>
      </c>
      <c r="L113" s="29" t="s">
        <v>70</v>
      </c>
      <c r="M113" s="29" t="s">
        <v>71</v>
      </c>
      <c r="N113" s="29" t="s">
        <v>72</v>
      </c>
      <c r="O113" s="29" t="s">
        <v>73</v>
      </c>
      <c r="P113" s="29" t="s">
        <v>74</v>
      </c>
      <c r="Q113" s="29" t="s">
        <v>75</v>
      </c>
      <c r="R113" s="29" t="s">
        <v>76</v>
      </c>
      <c r="S113" s="30" t="s">
        <v>77</v>
      </c>
      <c r="T113" s="19"/>
    </row>
    <row r="114" spans="1:21" ht="26.25" customHeight="1" thickBot="1" x14ac:dyDescent="0.3">
      <c r="A114" s="6" t="s">
        <v>50</v>
      </c>
      <c r="B114" s="7" t="s">
        <v>51</v>
      </c>
      <c r="C114" s="8"/>
      <c r="D114" s="31" t="s">
        <v>78</v>
      </c>
      <c r="E114" s="32" t="s">
        <v>79</v>
      </c>
      <c r="F114" s="32" t="s">
        <v>80</v>
      </c>
      <c r="G114" s="32" t="s">
        <v>81</v>
      </c>
      <c r="H114" s="33" t="s">
        <v>82</v>
      </c>
      <c r="I114" s="33" t="s">
        <v>83</v>
      </c>
      <c r="J114" s="34" t="s">
        <v>83</v>
      </c>
      <c r="K114" s="35" t="s">
        <v>84</v>
      </c>
      <c r="L114" s="35" t="s">
        <v>85</v>
      </c>
      <c r="M114" s="35" t="s">
        <v>86</v>
      </c>
      <c r="N114" s="35" t="s">
        <v>87</v>
      </c>
      <c r="O114" s="35" t="s">
        <v>88</v>
      </c>
      <c r="P114" s="35" t="s">
        <v>89</v>
      </c>
      <c r="Q114" s="35" t="s">
        <v>90</v>
      </c>
      <c r="R114" s="35" t="s">
        <v>91</v>
      </c>
      <c r="S114" s="36" t="s">
        <v>92</v>
      </c>
      <c r="T114" s="37" t="s">
        <v>93</v>
      </c>
      <c r="U114" s="38" t="s">
        <v>94</v>
      </c>
    </row>
    <row r="115" spans="1:21" ht="28.5" customHeight="1" thickBot="1" x14ac:dyDescent="0.35">
      <c r="B115" s="84"/>
      <c r="C115" s="84">
        <f t="shared" si="8"/>
        <v>0</v>
      </c>
      <c r="D115" s="785" t="s">
        <v>277</v>
      </c>
      <c r="E115" s="786"/>
      <c r="F115" s="786"/>
      <c r="G115" s="786"/>
      <c r="H115" s="786"/>
      <c r="I115" s="787"/>
      <c r="J115" s="788"/>
      <c r="K115" s="785"/>
      <c r="L115" s="786"/>
      <c r="M115" s="786"/>
      <c r="N115" s="786"/>
      <c r="O115" s="786"/>
      <c r="P115" s="786"/>
      <c r="Q115" s="786"/>
      <c r="R115" s="786"/>
      <c r="S115" s="787"/>
      <c r="U115" s="46" t="str">
        <f>IFERROR(VLOOKUP(G115,[6]Summary!$C$4:$J$234,8,FALSE)," ")</f>
        <v xml:space="preserve"> </v>
      </c>
    </row>
    <row r="116" spans="1:21" x14ac:dyDescent="0.3">
      <c r="C116" s="68" t="str">
        <f t="shared" si="8"/>
        <v>Animal Production (Poultry-Chicken) NC II</v>
      </c>
      <c r="D116" s="789" t="s">
        <v>95</v>
      </c>
      <c r="E116" s="85">
        <v>1</v>
      </c>
      <c r="F116" s="85" t="s">
        <v>99</v>
      </c>
      <c r="G116" s="40" t="s">
        <v>100</v>
      </c>
      <c r="H116" s="41">
        <v>256</v>
      </c>
      <c r="I116" s="41">
        <v>32</v>
      </c>
      <c r="J116" s="50">
        <v>10000</v>
      </c>
      <c r="K116" s="43">
        <f t="shared" si="6"/>
        <v>11069</v>
      </c>
      <c r="L116" s="44">
        <v>590</v>
      </c>
      <c r="M116" s="44">
        <v>100.8</v>
      </c>
      <c r="N116" s="43">
        <v>5120</v>
      </c>
      <c r="O116" s="43">
        <v>500</v>
      </c>
      <c r="P116" s="43">
        <v>500</v>
      </c>
      <c r="Q116" s="43"/>
      <c r="R116" s="43">
        <v>800</v>
      </c>
      <c r="S116" s="45">
        <f t="shared" si="9"/>
        <v>18679.8</v>
      </c>
      <c r="U116" s="46">
        <f>IFERROR(VLOOKUP(G116,[6]Summary!$C$4:$J$234,8,FALSE)," ")</f>
        <v>11069</v>
      </c>
    </row>
    <row r="117" spans="1:21" x14ac:dyDescent="0.3">
      <c r="C117" s="68" t="str">
        <f t="shared" si="8"/>
        <v>Animal Production (Swine) NC II</v>
      </c>
      <c r="D117" s="790"/>
      <c r="E117" s="86">
        <f t="shared" ref="E117:E144" si="10">E116+1</f>
        <v>2</v>
      </c>
      <c r="F117" s="86" t="s">
        <v>101</v>
      </c>
      <c r="G117" s="48" t="s">
        <v>102</v>
      </c>
      <c r="H117" s="49">
        <v>336</v>
      </c>
      <c r="I117" s="49">
        <v>42</v>
      </c>
      <c r="J117" s="50">
        <v>10000</v>
      </c>
      <c r="K117" s="51">
        <f t="shared" si="6"/>
        <v>13259</v>
      </c>
      <c r="L117" s="52">
        <v>740</v>
      </c>
      <c r="M117" s="52">
        <v>100.8</v>
      </c>
      <c r="N117" s="51">
        <v>6720</v>
      </c>
      <c r="O117" s="51">
        <v>500</v>
      </c>
      <c r="P117" s="51">
        <v>500</v>
      </c>
      <c r="Q117" s="51"/>
      <c r="R117" s="51">
        <v>800</v>
      </c>
      <c r="S117" s="53">
        <f t="shared" si="9"/>
        <v>22619.8</v>
      </c>
      <c r="U117" s="46">
        <f>IFERROR(VLOOKUP(G117,[6]Summary!$C$4:$J$234,8,FALSE)," ")</f>
        <v>13259</v>
      </c>
    </row>
    <row r="118" spans="1:21" ht="16.5" customHeight="1" x14ac:dyDescent="0.3">
      <c r="C118" s="68" t="str">
        <f t="shared" si="8"/>
        <v>Animal Production (Ruminants) NC II</v>
      </c>
      <c r="D118" s="790"/>
      <c r="E118" s="86">
        <f>E117+1</f>
        <v>3</v>
      </c>
      <c r="F118" s="86" t="s">
        <v>103</v>
      </c>
      <c r="G118" s="48" t="s">
        <v>104</v>
      </c>
      <c r="H118" s="49">
        <v>336</v>
      </c>
      <c r="I118" s="49">
        <v>42</v>
      </c>
      <c r="J118" s="50">
        <v>10000</v>
      </c>
      <c r="K118" s="51">
        <f t="shared" si="6"/>
        <v>19545</v>
      </c>
      <c r="L118" s="52">
        <v>625</v>
      </c>
      <c r="M118" s="52">
        <v>100.8</v>
      </c>
      <c r="N118" s="51">
        <v>6720</v>
      </c>
      <c r="O118" s="51">
        <v>500</v>
      </c>
      <c r="P118" s="51">
        <v>500</v>
      </c>
      <c r="Q118" s="51"/>
      <c r="R118" s="51">
        <v>800</v>
      </c>
      <c r="S118" s="53">
        <f t="shared" si="9"/>
        <v>28790.799999999999</v>
      </c>
      <c r="U118" s="46">
        <f>IFERROR(VLOOKUP(G118,[6]Summary!$C$4:$J$234,8,FALSE)," ")</f>
        <v>19545</v>
      </c>
    </row>
    <row r="119" spans="1:21" ht="28" x14ac:dyDescent="0.3">
      <c r="C119" s="68" t="str">
        <f t="shared" si="8"/>
        <v>Perform Breeding of Ruminants (Leading to Animal Production (Ruminants) NC II)</v>
      </c>
      <c r="D119" s="790"/>
      <c r="E119" s="86">
        <f t="shared" si="10"/>
        <v>4</v>
      </c>
      <c r="F119" s="86" t="s">
        <v>261</v>
      </c>
      <c r="G119" s="48" t="s">
        <v>262</v>
      </c>
      <c r="H119" s="49">
        <v>86</v>
      </c>
      <c r="I119" s="49">
        <v>11</v>
      </c>
      <c r="J119" s="50">
        <v>2000</v>
      </c>
      <c r="K119" s="51">
        <f t="shared" si="6"/>
        <v>5739</v>
      </c>
      <c r="L119" s="52">
        <v>555</v>
      </c>
      <c r="M119" s="52">
        <v>100.8</v>
      </c>
      <c r="N119" s="51">
        <v>1760</v>
      </c>
      <c r="O119" s="51">
        <v>500</v>
      </c>
      <c r="P119" s="51">
        <v>500</v>
      </c>
      <c r="Q119" s="51"/>
      <c r="R119" s="51">
        <v>800</v>
      </c>
      <c r="S119" s="53">
        <f t="shared" si="9"/>
        <v>9954.7999999999993</v>
      </c>
      <c r="U119" s="46">
        <f>IFERROR(VLOOKUP(G119,[6]Summary!$C$4:$J$234,8,FALSE)," ")</f>
        <v>5739</v>
      </c>
    </row>
    <row r="120" spans="1:21" ht="33" customHeight="1" x14ac:dyDescent="0.3">
      <c r="C120" s="68" t="str">
        <f t="shared" si="8"/>
        <v>Perform pre-lay and lay activities (Leading to Animal Production (Poultry-Chicken) NC II)</v>
      </c>
      <c r="D120" s="790"/>
      <c r="E120" s="86">
        <f t="shared" si="10"/>
        <v>5</v>
      </c>
      <c r="F120" s="86" t="s">
        <v>263</v>
      </c>
      <c r="G120" s="48" t="s">
        <v>264</v>
      </c>
      <c r="H120" s="49">
        <v>94</v>
      </c>
      <c r="I120" s="49">
        <v>12</v>
      </c>
      <c r="J120" s="50">
        <v>2100</v>
      </c>
      <c r="K120" s="51">
        <f t="shared" si="6"/>
        <v>3058</v>
      </c>
      <c r="L120" s="52">
        <v>550</v>
      </c>
      <c r="M120" s="52">
        <v>100.8</v>
      </c>
      <c r="N120" s="51">
        <v>1920</v>
      </c>
      <c r="O120" s="51">
        <v>500</v>
      </c>
      <c r="P120" s="51">
        <v>500</v>
      </c>
      <c r="Q120" s="51"/>
      <c r="R120" s="51">
        <v>800</v>
      </c>
      <c r="S120" s="53">
        <f t="shared" si="9"/>
        <v>7428.8</v>
      </c>
      <c r="U120" s="46">
        <f>IFERROR(VLOOKUP(G120,[6]Summary!$C$4:$J$234,8,FALSE)," ")</f>
        <v>3058</v>
      </c>
    </row>
    <row r="121" spans="1:21" ht="28" x14ac:dyDescent="0.3">
      <c r="C121" s="68" t="str">
        <f t="shared" si="8"/>
        <v>Provide Forage (Leading to Animal Production (Ruminants) NC II)</v>
      </c>
      <c r="D121" s="790"/>
      <c r="E121" s="86">
        <f t="shared" si="10"/>
        <v>6</v>
      </c>
      <c r="F121" s="86" t="s">
        <v>266</v>
      </c>
      <c r="G121" s="48" t="s">
        <v>267</v>
      </c>
      <c r="H121" s="49">
        <v>76</v>
      </c>
      <c r="I121" s="49">
        <v>10</v>
      </c>
      <c r="J121" s="50">
        <v>1700</v>
      </c>
      <c r="K121" s="51">
        <f t="shared" si="6"/>
        <v>3526</v>
      </c>
      <c r="L121" s="52">
        <v>550</v>
      </c>
      <c r="M121" s="52">
        <v>100.8</v>
      </c>
      <c r="N121" s="51">
        <v>1600</v>
      </c>
      <c r="O121" s="51">
        <v>500</v>
      </c>
      <c r="P121" s="51">
        <v>500</v>
      </c>
      <c r="Q121" s="51"/>
      <c r="R121" s="51">
        <v>800</v>
      </c>
      <c r="S121" s="53">
        <f t="shared" si="9"/>
        <v>7576.8</v>
      </c>
      <c r="U121" s="46">
        <f>IFERROR(VLOOKUP(G121,[6]Summary!$C$4:$J$234,8,FALSE)," ")</f>
        <v>3526</v>
      </c>
    </row>
    <row r="122" spans="1:21" ht="28" x14ac:dyDescent="0.3">
      <c r="C122" s="68" t="str">
        <f t="shared" si="8"/>
        <v>Raise Dairy Animals (Leading to Animal Production (Ruminants) NC II</v>
      </c>
      <c r="D122" s="790"/>
      <c r="E122" s="86">
        <f t="shared" si="10"/>
        <v>7</v>
      </c>
      <c r="F122" s="86" t="s">
        <v>268</v>
      </c>
      <c r="G122" s="48" t="s">
        <v>269</v>
      </c>
      <c r="H122" s="49">
        <v>260</v>
      </c>
      <c r="I122" s="49">
        <v>33</v>
      </c>
      <c r="J122" s="50">
        <v>7700</v>
      </c>
      <c r="K122" s="51">
        <f t="shared" si="6"/>
        <v>8271</v>
      </c>
      <c r="L122" s="52">
        <v>565</v>
      </c>
      <c r="M122" s="52">
        <v>100.8</v>
      </c>
      <c r="N122" s="51">
        <v>5280</v>
      </c>
      <c r="O122" s="51">
        <v>500</v>
      </c>
      <c r="P122" s="51">
        <v>500</v>
      </c>
      <c r="Q122" s="51"/>
      <c r="R122" s="51">
        <v>800</v>
      </c>
      <c r="S122" s="53">
        <f t="shared" si="9"/>
        <v>16016.8</v>
      </c>
      <c r="U122" s="46">
        <f>IFERROR(VLOOKUP(G122,[6]Summary!$C$4:$J$234,8,FALSE)," ")</f>
        <v>8271</v>
      </c>
    </row>
    <row r="123" spans="1:21" ht="33" customHeight="1" x14ac:dyDescent="0.3">
      <c r="C123" s="68" t="str">
        <f t="shared" si="8"/>
        <v>Raise Meat Type Animals (Animal Production (Ruminants) NC II)</v>
      </c>
      <c r="D123" s="790"/>
      <c r="E123" s="86">
        <f>E122+1</f>
        <v>8</v>
      </c>
      <c r="F123" s="86" t="s">
        <v>270</v>
      </c>
      <c r="G123" s="48" t="s">
        <v>271</v>
      </c>
      <c r="H123" s="49">
        <v>66</v>
      </c>
      <c r="I123" s="49">
        <v>9</v>
      </c>
      <c r="J123" s="50">
        <v>1400</v>
      </c>
      <c r="K123" s="51">
        <f t="shared" si="6"/>
        <v>3625</v>
      </c>
      <c r="L123" s="52">
        <v>0</v>
      </c>
      <c r="M123" s="52">
        <v>100.8</v>
      </c>
      <c r="N123" s="51">
        <v>1440</v>
      </c>
      <c r="O123" s="51">
        <v>500</v>
      </c>
      <c r="P123" s="51">
        <v>500</v>
      </c>
      <c r="Q123" s="51"/>
      <c r="R123" s="51">
        <v>800</v>
      </c>
      <c r="S123" s="53">
        <f t="shared" si="9"/>
        <v>6965.8</v>
      </c>
      <c r="U123" s="46">
        <f>IFERROR(VLOOKUP(G123,[6]Summary!$C$4:$J$234,8,FALSE)," ")</f>
        <v>3625</v>
      </c>
    </row>
    <row r="124" spans="1:21" ht="28" x14ac:dyDescent="0.3">
      <c r="C124" s="68" t="str">
        <f t="shared" si="8"/>
        <v>Raise Organic Hogs (Leading to Organic Agriculture Production NC II)</v>
      </c>
      <c r="D124" s="790"/>
      <c r="E124" s="86">
        <f t="shared" si="10"/>
        <v>9</v>
      </c>
      <c r="F124" s="86" t="s">
        <v>272</v>
      </c>
      <c r="G124" s="48" t="s">
        <v>273</v>
      </c>
      <c r="H124" s="49">
        <v>104</v>
      </c>
      <c r="I124" s="49">
        <v>13</v>
      </c>
      <c r="J124" s="50">
        <v>3400</v>
      </c>
      <c r="K124" s="51">
        <f t="shared" si="6"/>
        <v>5688</v>
      </c>
      <c r="L124" s="52">
        <v>0</v>
      </c>
      <c r="M124" s="52">
        <v>100.8</v>
      </c>
      <c r="N124" s="51">
        <v>2080</v>
      </c>
      <c r="O124" s="51">
        <v>500</v>
      </c>
      <c r="P124" s="51">
        <v>500</v>
      </c>
      <c r="Q124" s="51"/>
      <c r="R124" s="51">
        <v>800</v>
      </c>
      <c r="S124" s="53">
        <f t="shared" si="9"/>
        <v>9668.7999999999993</v>
      </c>
      <c r="U124" s="46">
        <f>IFERROR(VLOOKUP(G124,[6]Summary!$C$4:$J$234,8,FALSE)," ")</f>
        <v>5688</v>
      </c>
    </row>
    <row r="125" spans="1:21" ht="28" x14ac:dyDescent="0.3">
      <c r="C125" s="68" t="str">
        <f t="shared" si="8"/>
        <v>Raise Organic Small Ruminants (Leading to Organic Agriculture Production NC II)</v>
      </c>
      <c r="D125" s="791"/>
      <c r="E125" s="86">
        <f t="shared" si="10"/>
        <v>10</v>
      </c>
      <c r="F125" s="86" t="s">
        <v>274</v>
      </c>
      <c r="G125" s="48" t="s">
        <v>275</v>
      </c>
      <c r="H125" s="49">
        <v>88</v>
      </c>
      <c r="I125" s="49">
        <v>11</v>
      </c>
      <c r="J125" s="50">
        <v>1300</v>
      </c>
      <c r="K125" s="51">
        <f t="shared" si="6"/>
        <v>4854</v>
      </c>
      <c r="L125" s="52">
        <v>0</v>
      </c>
      <c r="M125" s="52">
        <v>100.8</v>
      </c>
      <c r="N125" s="51">
        <v>1760</v>
      </c>
      <c r="O125" s="51">
        <v>500</v>
      </c>
      <c r="P125" s="51">
        <v>500</v>
      </c>
      <c r="Q125" s="51"/>
      <c r="R125" s="51">
        <v>800</v>
      </c>
      <c r="S125" s="53">
        <f t="shared" si="9"/>
        <v>8514.7999999999993</v>
      </c>
      <c r="U125" s="46">
        <f>IFERROR(VLOOKUP(G125,[6]Summary!$C$4:$J$234,8,FALSE)," ")</f>
        <v>4854</v>
      </c>
    </row>
    <row r="126" spans="1:21" x14ac:dyDescent="0.3">
      <c r="C126" s="68" t="str">
        <f t="shared" si="8"/>
        <v>Automotive Servicing NC I</v>
      </c>
      <c r="D126" s="792" t="s">
        <v>111</v>
      </c>
      <c r="E126" s="86">
        <f t="shared" si="10"/>
        <v>11</v>
      </c>
      <c r="F126" s="87" t="s">
        <v>278</v>
      </c>
      <c r="G126" s="55" t="s">
        <v>116</v>
      </c>
      <c r="H126" s="49">
        <v>180</v>
      </c>
      <c r="I126" s="49">
        <v>23</v>
      </c>
      <c r="J126" s="50">
        <v>4000</v>
      </c>
      <c r="K126" s="51">
        <f t="shared" si="6"/>
        <v>14056</v>
      </c>
      <c r="L126" s="52">
        <v>660</v>
      </c>
      <c r="M126" s="52">
        <v>100.8</v>
      </c>
      <c r="N126" s="51">
        <v>3680</v>
      </c>
      <c r="O126" s="51">
        <v>500</v>
      </c>
      <c r="P126" s="51">
        <v>500</v>
      </c>
      <c r="Q126" s="51"/>
      <c r="R126" s="51">
        <v>800</v>
      </c>
      <c r="S126" s="53">
        <f t="shared" si="9"/>
        <v>20296.8</v>
      </c>
      <c r="U126" s="46">
        <f>IFERROR(VLOOKUP(G126,[6]Summary!$C$4:$J$234,8,FALSE)," ")</f>
        <v>14056</v>
      </c>
    </row>
    <row r="127" spans="1:21" x14ac:dyDescent="0.3">
      <c r="C127" s="68" t="str">
        <f t="shared" si="8"/>
        <v>*Automotive Servicing NC I</v>
      </c>
      <c r="D127" s="792"/>
      <c r="E127" s="86">
        <f t="shared" si="10"/>
        <v>12</v>
      </c>
      <c r="F127" s="87" t="s">
        <v>278</v>
      </c>
      <c r="G127" s="55" t="s">
        <v>117</v>
      </c>
      <c r="H127" s="49">
        <v>493</v>
      </c>
      <c r="I127" s="49">
        <v>62</v>
      </c>
      <c r="J127" s="50">
        <v>4000</v>
      </c>
      <c r="K127" s="51">
        <f t="shared" si="6"/>
        <v>14056</v>
      </c>
      <c r="L127" s="88">
        <v>660</v>
      </c>
      <c r="M127" s="52">
        <v>100.8</v>
      </c>
      <c r="N127" s="51">
        <v>9920</v>
      </c>
      <c r="O127" s="51">
        <v>500</v>
      </c>
      <c r="P127" s="51">
        <v>500</v>
      </c>
      <c r="Q127" s="51"/>
      <c r="R127" s="51">
        <v>800</v>
      </c>
      <c r="S127" s="53">
        <f t="shared" si="9"/>
        <v>26536.799999999999</v>
      </c>
      <c r="U127" s="46">
        <f>IFERROR(VLOOKUP(G127,[6]Summary!$C$4:$J$234,8,FALSE)," ")</f>
        <v>14056</v>
      </c>
    </row>
    <row r="128" spans="1:21" ht="28" x14ac:dyDescent="0.3">
      <c r="C128" s="68" t="str">
        <f t="shared" si="8"/>
        <v>Service Underchassis Components (Leading to Automotive Servicing NC II)</v>
      </c>
      <c r="D128" s="792"/>
      <c r="E128" s="86">
        <f t="shared" si="10"/>
        <v>13</v>
      </c>
      <c r="F128" s="87"/>
      <c r="G128" s="55" t="s">
        <v>279</v>
      </c>
      <c r="H128" s="49">
        <v>80</v>
      </c>
      <c r="I128" s="49">
        <v>10</v>
      </c>
      <c r="J128" s="50">
        <v>900</v>
      </c>
      <c r="K128" s="51">
        <f t="shared" si="6"/>
        <v>7785</v>
      </c>
      <c r="L128" s="52">
        <v>300</v>
      </c>
      <c r="M128" s="52">
        <v>100.8</v>
      </c>
      <c r="N128" s="51">
        <v>1600</v>
      </c>
      <c r="O128" s="51">
        <v>500</v>
      </c>
      <c r="P128" s="51">
        <v>500</v>
      </c>
      <c r="Q128" s="51"/>
      <c r="R128" s="51">
        <v>800</v>
      </c>
      <c r="S128" s="53">
        <f t="shared" si="9"/>
        <v>11585.8</v>
      </c>
      <c r="U128" s="46">
        <f>IFERROR(VLOOKUP(G128,[6]Summary!$C$4:$J$234,8,FALSE)," ")</f>
        <v>7785</v>
      </c>
    </row>
    <row r="129" spans="3:21" ht="28" x14ac:dyDescent="0.3">
      <c r="C129" s="68" t="str">
        <f t="shared" si="8"/>
        <v>Service Engine Components (Leading to Automotive Servicing NC II)</v>
      </c>
      <c r="D129" s="792"/>
      <c r="E129" s="86">
        <f t="shared" si="10"/>
        <v>14</v>
      </c>
      <c r="F129" s="86" t="s">
        <v>280</v>
      </c>
      <c r="G129" s="48" t="s">
        <v>281</v>
      </c>
      <c r="H129" s="49">
        <v>96</v>
      </c>
      <c r="I129" s="49">
        <v>12</v>
      </c>
      <c r="J129" s="50">
        <v>1000</v>
      </c>
      <c r="K129" s="51">
        <f t="shared" si="6"/>
        <v>4138</v>
      </c>
      <c r="L129" s="52">
        <v>305</v>
      </c>
      <c r="M129" s="52">
        <v>100.8</v>
      </c>
      <c r="N129" s="51">
        <v>1920</v>
      </c>
      <c r="O129" s="51">
        <v>500</v>
      </c>
      <c r="P129" s="51">
        <v>500</v>
      </c>
      <c r="Q129" s="51"/>
      <c r="R129" s="51">
        <v>800</v>
      </c>
      <c r="S129" s="53">
        <f t="shared" si="9"/>
        <v>8263.7999999999993</v>
      </c>
      <c r="U129" s="46">
        <f>IFERROR(VLOOKUP(G129,[6]Summary!$C$4:$J$234,8,FALSE)," ")</f>
        <v>4138</v>
      </c>
    </row>
    <row r="130" spans="3:21" ht="28" x14ac:dyDescent="0.3">
      <c r="C130" s="68" t="str">
        <f t="shared" si="8"/>
        <v>Service Automotive Electrical Components (Leading to Automotive Servicing NC II)</v>
      </c>
      <c r="D130" s="792"/>
      <c r="E130" s="86">
        <f t="shared" si="10"/>
        <v>15</v>
      </c>
      <c r="F130" s="86" t="s">
        <v>282</v>
      </c>
      <c r="G130" s="48" t="s">
        <v>283</v>
      </c>
      <c r="H130" s="49">
        <v>232</v>
      </c>
      <c r="I130" s="49">
        <v>29</v>
      </c>
      <c r="J130" s="50">
        <v>2000</v>
      </c>
      <c r="K130" s="51">
        <f t="shared" si="6"/>
        <v>6310</v>
      </c>
      <c r="L130" s="52">
        <v>300</v>
      </c>
      <c r="M130" s="52">
        <v>100.8</v>
      </c>
      <c r="N130" s="51">
        <v>4640</v>
      </c>
      <c r="O130" s="51">
        <v>500</v>
      </c>
      <c r="P130" s="51">
        <v>500</v>
      </c>
      <c r="Q130" s="51"/>
      <c r="R130" s="51">
        <v>800</v>
      </c>
      <c r="S130" s="53">
        <f t="shared" si="9"/>
        <v>13150.8</v>
      </c>
      <c r="U130" s="46">
        <f>IFERROR(VLOOKUP(G130,[6]Summary!$C$4:$J$234,8,FALSE)," ")</f>
        <v>6310</v>
      </c>
    </row>
    <row r="131" spans="3:21" ht="28" x14ac:dyDescent="0.3">
      <c r="C131" s="68" t="str">
        <f t="shared" si="8"/>
        <v>Service Power Train Components (Leading to Automotive Servicing NC II)</v>
      </c>
      <c r="D131" s="792"/>
      <c r="E131" s="86">
        <f t="shared" si="10"/>
        <v>16</v>
      </c>
      <c r="F131" s="86" t="s">
        <v>284</v>
      </c>
      <c r="G131" s="48" t="s">
        <v>285</v>
      </c>
      <c r="H131" s="49">
        <v>112</v>
      </c>
      <c r="I131" s="49">
        <v>14</v>
      </c>
      <c r="J131" s="50">
        <v>1100</v>
      </c>
      <c r="K131" s="51">
        <f t="shared" si="6"/>
        <v>6520</v>
      </c>
      <c r="L131" s="52">
        <v>550</v>
      </c>
      <c r="M131" s="52">
        <v>100.8</v>
      </c>
      <c r="N131" s="51">
        <v>2240</v>
      </c>
      <c r="O131" s="51">
        <v>500</v>
      </c>
      <c r="P131" s="51">
        <v>500</v>
      </c>
      <c r="Q131" s="51"/>
      <c r="R131" s="51">
        <v>800</v>
      </c>
      <c r="S131" s="53">
        <f t="shared" si="9"/>
        <v>11210.8</v>
      </c>
      <c r="U131" s="46">
        <f>IFERROR(VLOOKUP(G131,[6]Summary!$C$4:$J$234,8,FALSE)," ")</f>
        <v>6520</v>
      </c>
    </row>
    <row r="132" spans="3:21" ht="42" x14ac:dyDescent="0.3">
      <c r="C132" s="68" t="str">
        <f t="shared" si="8"/>
        <v>Service Motorcycle/Small engine System (Leading to Motorcycle/Small Engine Servicing NC II)</v>
      </c>
      <c r="D132" s="792"/>
      <c r="E132" s="86">
        <f t="shared" si="10"/>
        <v>17</v>
      </c>
      <c r="F132" s="86" t="s">
        <v>286</v>
      </c>
      <c r="G132" s="48" t="s">
        <v>287</v>
      </c>
      <c r="H132" s="49">
        <v>144</v>
      </c>
      <c r="I132" s="49">
        <v>18</v>
      </c>
      <c r="J132" s="50">
        <v>2200</v>
      </c>
      <c r="K132" s="51">
        <f t="shared" si="6"/>
        <v>3164</v>
      </c>
      <c r="L132" s="52">
        <v>350</v>
      </c>
      <c r="M132" s="52">
        <v>100.8</v>
      </c>
      <c r="N132" s="51">
        <v>2880</v>
      </c>
      <c r="O132" s="51">
        <v>500</v>
      </c>
      <c r="P132" s="51">
        <v>500</v>
      </c>
      <c r="Q132" s="51"/>
      <c r="R132" s="51">
        <v>800</v>
      </c>
      <c r="S132" s="53">
        <f t="shared" si="9"/>
        <v>8294.7999999999993</v>
      </c>
      <c r="U132" s="46">
        <f>IFERROR(VLOOKUP(G132,[6]Summary!$C$4:$J$234,8,FALSE)," ")</f>
        <v>3164</v>
      </c>
    </row>
    <row r="133" spans="3:21" x14ac:dyDescent="0.3">
      <c r="C133" s="68" t="str">
        <f t="shared" si="8"/>
        <v>Carpentry NC II</v>
      </c>
      <c r="D133" s="793" t="s">
        <v>124</v>
      </c>
      <c r="E133" s="86">
        <f t="shared" si="10"/>
        <v>18</v>
      </c>
      <c r="F133" s="87" t="s">
        <v>288</v>
      </c>
      <c r="G133" s="55" t="s">
        <v>126</v>
      </c>
      <c r="H133" s="89">
        <v>186</v>
      </c>
      <c r="I133" s="89">
        <v>24</v>
      </c>
      <c r="J133" s="50">
        <v>7000</v>
      </c>
      <c r="K133" s="51">
        <f t="shared" si="6"/>
        <v>15642</v>
      </c>
      <c r="L133" s="90">
        <v>600</v>
      </c>
      <c r="M133" s="90">
        <v>100.8</v>
      </c>
      <c r="N133" s="91">
        <v>3840</v>
      </c>
      <c r="O133" s="91">
        <v>500</v>
      </c>
      <c r="P133" s="91">
        <v>500</v>
      </c>
      <c r="Q133" s="91"/>
      <c r="R133" s="91">
        <v>800</v>
      </c>
      <c r="S133" s="53">
        <f t="shared" si="9"/>
        <v>21982.799999999999</v>
      </c>
      <c r="U133" s="46">
        <f>IFERROR(VLOOKUP(G133,[6]Summary!$C$4:$J$234,8,FALSE)," ")</f>
        <v>15642</v>
      </c>
    </row>
    <row r="134" spans="3:21" x14ac:dyDescent="0.3">
      <c r="C134" s="68" t="str">
        <f t="shared" si="8"/>
        <v>*Carpentry NC II</v>
      </c>
      <c r="D134" s="794"/>
      <c r="E134" s="86">
        <f t="shared" si="10"/>
        <v>19</v>
      </c>
      <c r="F134" s="87" t="s">
        <v>288</v>
      </c>
      <c r="G134" s="55" t="s">
        <v>128</v>
      </c>
      <c r="H134" s="89">
        <v>325</v>
      </c>
      <c r="I134" s="89">
        <v>41</v>
      </c>
      <c r="J134" s="50">
        <v>7000</v>
      </c>
      <c r="K134" s="51">
        <f t="shared" si="6"/>
        <v>15642</v>
      </c>
      <c r="L134" s="90">
        <v>1142</v>
      </c>
      <c r="M134" s="90">
        <v>100.8</v>
      </c>
      <c r="N134" s="91">
        <v>6560</v>
      </c>
      <c r="O134" s="91">
        <v>500</v>
      </c>
      <c r="P134" s="91">
        <v>500</v>
      </c>
      <c r="Q134" s="91"/>
      <c r="R134" s="91">
        <v>800</v>
      </c>
      <c r="S134" s="53">
        <f t="shared" si="9"/>
        <v>25244.799999999999</v>
      </c>
      <c r="U134" s="46">
        <f>IFERROR(VLOOKUP(G134,[6]Summary!$C$4:$J$234,8,FALSE)," ")</f>
        <v>15642</v>
      </c>
    </row>
    <row r="135" spans="3:21" x14ac:dyDescent="0.3">
      <c r="C135" s="68" t="str">
        <f t="shared" si="8"/>
        <v>Masonry NC I</v>
      </c>
      <c r="D135" s="794"/>
      <c r="E135" s="86">
        <f t="shared" si="10"/>
        <v>20</v>
      </c>
      <c r="F135" s="87" t="s">
        <v>140</v>
      </c>
      <c r="G135" s="55" t="s">
        <v>141</v>
      </c>
      <c r="H135" s="89">
        <v>128</v>
      </c>
      <c r="I135" s="89">
        <v>16</v>
      </c>
      <c r="J135" s="50">
        <v>5000</v>
      </c>
      <c r="K135" s="51">
        <f t="shared" si="6"/>
        <v>7632</v>
      </c>
      <c r="L135" s="90">
        <v>1100</v>
      </c>
      <c r="M135" s="90">
        <v>100.8</v>
      </c>
      <c r="N135" s="91">
        <v>2560</v>
      </c>
      <c r="O135" s="91">
        <v>500</v>
      </c>
      <c r="P135" s="91">
        <v>500</v>
      </c>
      <c r="Q135" s="91"/>
      <c r="R135" s="91">
        <v>800</v>
      </c>
      <c r="S135" s="53">
        <f t="shared" si="9"/>
        <v>13192.8</v>
      </c>
      <c r="U135" s="46">
        <f>IFERROR(VLOOKUP(G135,[6]Summary!$C$4:$J$234,8,FALSE)," ")</f>
        <v>7632</v>
      </c>
    </row>
    <row r="136" spans="3:21" x14ac:dyDescent="0.3">
      <c r="C136" s="68" t="str">
        <f t="shared" si="8"/>
        <v>*Masonry NC I</v>
      </c>
      <c r="D136" s="794"/>
      <c r="E136" s="86">
        <f t="shared" si="10"/>
        <v>21</v>
      </c>
      <c r="F136" s="87" t="s">
        <v>140</v>
      </c>
      <c r="G136" s="55" t="s">
        <v>142</v>
      </c>
      <c r="H136" s="89">
        <v>147</v>
      </c>
      <c r="I136" s="89">
        <v>19</v>
      </c>
      <c r="J136" s="50">
        <v>5000</v>
      </c>
      <c r="K136" s="51">
        <f t="shared" si="6"/>
        <v>7632</v>
      </c>
      <c r="L136" s="90">
        <v>885</v>
      </c>
      <c r="M136" s="90">
        <v>100.8</v>
      </c>
      <c r="N136" s="91">
        <v>3040</v>
      </c>
      <c r="O136" s="91">
        <v>500</v>
      </c>
      <c r="P136" s="91">
        <v>500</v>
      </c>
      <c r="Q136" s="91"/>
      <c r="R136" s="91">
        <v>800</v>
      </c>
      <c r="S136" s="53">
        <f t="shared" si="9"/>
        <v>13457.8</v>
      </c>
      <c r="U136" s="46">
        <f>IFERROR(VLOOKUP(G136,[6]Summary!$C$4:$J$234,8,FALSE)," ")</f>
        <v>7632</v>
      </c>
    </row>
    <row r="137" spans="3:21" x14ac:dyDescent="0.3">
      <c r="C137" s="68" t="str">
        <f t="shared" si="8"/>
        <v>Tile Setting NC II</v>
      </c>
      <c r="D137" s="794"/>
      <c r="E137" s="86">
        <f t="shared" si="10"/>
        <v>22</v>
      </c>
      <c r="F137" s="87" t="s">
        <v>289</v>
      </c>
      <c r="G137" s="55" t="s">
        <v>147</v>
      </c>
      <c r="H137" s="89">
        <v>112</v>
      </c>
      <c r="I137" s="89">
        <v>14</v>
      </c>
      <c r="J137" s="50">
        <v>6000</v>
      </c>
      <c r="K137" s="51">
        <f t="shared" ref="K137:K144" si="11">U137</f>
        <v>10165</v>
      </c>
      <c r="L137" s="90">
        <v>500</v>
      </c>
      <c r="M137" s="90">
        <v>100.8</v>
      </c>
      <c r="N137" s="91">
        <v>2240</v>
      </c>
      <c r="O137" s="91">
        <v>500</v>
      </c>
      <c r="P137" s="91">
        <v>500</v>
      </c>
      <c r="Q137" s="91"/>
      <c r="R137" s="91">
        <v>800</v>
      </c>
      <c r="S137" s="53">
        <f t="shared" si="9"/>
        <v>14805.8</v>
      </c>
      <c r="U137" s="46">
        <f>IFERROR(VLOOKUP(G137,[6]Summary!$C$4:$J$234,8,FALSE)," ")</f>
        <v>10165</v>
      </c>
    </row>
    <row r="138" spans="3:21" x14ac:dyDescent="0.3">
      <c r="C138" s="68" t="str">
        <f t="shared" ref="C138:C201" si="12">G138</f>
        <v>*Tile Setting NC II</v>
      </c>
      <c r="D138" s="795"/>
      <c r="E138" s="86">
        <f t="shared" si="10"/>
        <v>23</v>
      </c>
      <c r="F138" s="87" t="s">
        <v>289</v>
      </c>
      <c r="G138" s="55" t="s">
        <v>148</v>
      </c>
      <c r="H138" s="89">
        <v>141</v>
      </c>
      <c r="I138" s="89">
        <v>18</v>
      </c>
      <c r="J138" s="50">
        <v>6000</v>
      </c>
      <c r="K138" s="51">
        <f t="shared" si="11"/>
        <v>10165</v>
      </c>
      <c r="L138" s="90">
        <v>1050</v>
      </c>
      <c r="M138" s="90">
        <v>100.8</v>
      </c>
      <c r="N138" s="91">
        <v>2880</v>
      </c>
      <c r="O138" s="91">
        <v>500</v>
      </c>
      <c r="P138" s="91">
        <v>500</v>
      </c>
      <c r="Q138" s="91"/>
      <c r="R138" s="91">
        <v>800</v>
      </c>
      <c r="S138" s="53">
        <f t="shared" si="9"/>
        <v>15995.8</v>
      </c>
      <c r="U138" s="46">
        <f>IFERROR(VLOOKUP(G138,[6]Summary!$C$4:$J$234,8,FALSE)," ")</f>
        <v>10165</v>
      </c>
    </row>
    <row r="139" spans="3:21" ht="25" customHeight="1" x14ac:dyDescent="0.3">
      <c r="C139" s="68" t="str">
        <f t="shared" si="12"/>
        <v>Hilot (Wellness Massage) NC II</v>
      </c>
      <c r="D139" s="796" t="s">
        <v>197</v>
      </c>
      <c r="E139" s="86">
        <f t="shared" si="10"/>
        <v>24</v>
      </c>
      <c r="F139" s="86" t="s">
        <v>201</v>
      </c>
      <c r="G139" s="92" t="s">
        <v>202</v>
      </c>
      <c r="H139" s="89">
        <v>144</v>
      </c>
      <c r="I139" s="89">
        <v>18</v>
      </c>
      <c r="J139" s="50">
        <v>5000</v>
      </c>
      <c r="K139" s="51">
        <f t="shared" si="11"/>
        <v>6449</v>
      </c>
      <c r="L139" s="90">
        <v>500</v>
      </c>
      <c r="M139" s="90">
        <v>100.8</v>
      </c>
      <c r="N139" s="91">
        <v>2880</v>
      </c>
      <c r="O139" s="91">
        <v>500</v>
      </c>
      <c r="P139" s="91">
        <v>500</v>
      </c>
      <c r="Q139" s="91"/>
      <c r="R139" s="91">
        <v>800</v>
      </c>
      <c r="S139" s="53">
        <f t="shared" ref="S139:S144" si="13">K139+L139+M139+N139+O139+P139+Q139+R139</f>
        <v>11729.8</v>
      </c>
      <c r="U139" s="46">
        <f>IFERROR(VLOOKUP(G139,[6]Summary!$C$4:$J$234,8,FALSE)," ")</f>
        <v>6449</v>
      </c>
    </row>
    <row r="140" spans="3:21" ht="25" customHeight="1" x14ac:dyDescent="0.3">
      <c r="C140" s="68" t="s">
        <v>207</v>
      </c>
      <c r="D140" s="796"/>
      <c r="E140" s="86">
        <f t="shared" si="10"/>
        <v>25</v>
      </c>
      <c r="F140" s="86" t="s">
        <v>208</v>
      </c>
      <c r="G140" s="92" t="s">
        <v>209</v>
      </c>
      <c r="H140" s="89">
        <v>680</v>
      </c>
      <c r="I140" s="89">
        <v>85</v>
      </c>
      <c r="J140" s="50">
        <v>5000</v>
      </c>
      <c r="K140" s="51">
        <f t="shared" si="11"/>
        <v>13577</v>
      </c>
      <c r="L140" s="90">
        <v>600</v>
      </c>
      <c r="M140" s="90">
        <v>100.8</v>
      </c>
      <c r="N140" s="91">
        <v>13600</v>
      </c>
      <c r="O140" s="91">
        <v>500</v>
      </c>
      <c r="P140" s="91">
        <v>500</v>
      </c>
      <c r="Q140" s="91"/>
      <c r="R140" s="91">
        <v>800</v>
      </c>
      <c r="S140" s="53">
        <f t="shared" si="13"/>
        <v>29677.8</v>
      </c>
      <c r="U140" s="46">
        <f>IFERROR(VLOOKUP(G140,[6]Summary!$C$4:$J$234,8,FALSE)," ")</f>
        <v>13577</v>
      </c>
    </row>
    <row r="141" spans="3:21" ht="16.5" customHeight="1" x14ac:dyDescent="0.3">
      <c r="C141" s="68" t="str">
        <f t="shared" si="12"/>
        <v>Bread and Pastry Production NC II</v>
      </c>
      <c r="D141" s="797" t="s">
        <v>225</v>
      </c>
      <c r="E141" s="86">
        <f t="shared" si="10"/>
        <v>26</v>
      </c>
      <c r="F141" s="86" t="s">
        <v>226</v>
      </c>
      <c r="G141" s="92" t="s">
        <v>25</v>
      </c>
      <c r="H141" s="89">
        <v>165</v>
      </c>
      <c r="I141" s="89">
        <v>21</v>
      </c>
      <c r="J141" s="50">
        <v>3500</v>
      </c>
      <c r="K141" s="51">
        <f t="shared" si="11"/>
        <v>16968</v>
      </c>
      <c r="L141" s="90">
        <v>400</v>
      </c>
      <c r="M141" s="90">
        <v>100.8</v>
      </c>
      <c r="N141" s="91">
        <v>3360</v>
      </c>
      <c r="O141" s="91">
        <v>500</v>
      </c>
      <c r="P141" s="91">
        <v>500</v>
      </c>
      <c r="Q141" s="91"/>
      <c r="R141" s="91">
        <v>800</v>
      </c>
      <c r="S141" s="53">
        <f t="shared" si="13"/>
        <v>22628.799999999999</v>
      </c>
      <c r="U141" s="46">
        <f>IFERROR(VLOOKUP(G141,[6]Summary!$C$4:$J$234,8,FALSE)," ")</f>
        <v>16968</v>
      </c>
    </row>
    <row r="142" spans="3:21" ht="28" x14ac:dyDescent="0.3">
      <c r="C142" s="68" t="str">
        <f t="shared" si="12"/>
        <v>Bread Making (Leading to Bread and Pastry Production NC II)</v>
      </c>
      <c r="D142" s="797"/>
      <c r="E142" s="86">
        <f t="shared" si="10"/>
        <v>27</v>
      </c>
      <c r="F142" s="86" t="s">
        <v>290</v>
      </c>
      <c r="G142" s="92" t="s">
        <v>291</v>
      </c>
      <c r="H142" s="89">
        <v>80</v>
      </c>
      <c r="I142" s="89">
        <v>10</v>
      </c>
      <c r="J142" s="50">
        <v>3500</v>
      </c>
      <c r="K142" s="51">
        <f t="shared" si="11"/>
        <v>9510</v>
      </c>
      <c r="L142" s="90">
        <v>250</v>
      </c>
      <c r="M142" s="90">
        <v>100.8</v>
      </c>
      <c r="N142" s="91">
        <v>1600</v>
      </c>
      <c r="O142" s="91">
        <v>500</v>
      </c>
      <c r="P142" s="91">
        <v>500</v>
      </c>
      <c r="Q142" s="91"/>
      <c r="R142" s="91">
        <v>800</v>
      </c>
      <c r="S142" s="53">
        <f t="shared" si="13"/>
        <v>13260.8</v>
      </c>
      <c r="U142" s="46">
        <f>IFERROR(VLOOKUP(G142,[6]Summary!$C$4:$J$234,8,FALSE)," ")</f>
        <v>9510</v>
      </c>
    </row>
    <row r="143" spans="3:21" ht="28" x14ac:dyDescent="0.3">
      <c r="C143" s="68" t="str">
        <f t="shared" si="12"/>
        <v>Pastry Making (Leading to Bread and Pastry Production NC II)</v>
      </c>
      <c r="D143" s="797"/>
      <c r="E143" s="86">
        <f t="shared" si="10"/>
        <v>28</v>
      </c>
      <c r="F143" s="86" t="s">
        <v>292</v>
      </c>
      <c r="G143" s="92" t="s">
        <v>293</v>
      </c>
      <c r="H143" s="89">
        <v>80</v>
      </c>
      <c r="I143" s="89">
        <v>10</v>
      </c>
      <c r="J143" s="50">
        <v>3500</v>
      </c>
      <c r="K143" s="51">
        <f t="shared" si="11"/>
        <v>9713</v>
      </c>
      <c r="L143" s="90">
        <v>250</v>
      </c>
      <c r="M143" s="90">
        <v>100.8</v>
      </c>
      <c r="N143" s="91">
        <v>1600</v>
      </c>
      <c r="O143" s="91">
        <v>500</v>
      </c>
      <c r="P143" s="91">
        <v>500</v>
      </c>
      <c r="Q143" s="91"/>
      <c r="R143" s="91">
        <v>800</v>
      </c>
      <c r="S143" s="53">
        <f t="shared" si="13"/>
        <v>13463.8</v>
      </c>
      <c r="U143" s="46">
        <f>IFERROR(VLOOKUP(G143,[6]Summary!$C$4:$J$234,8,FALSE)," ")</f>
        <v>9713</v>
      </c>
    </row>
    <row r="144" spans="3:21" ht="28" x14ac:dyDescent="0.3">
      <c r="C144" s="68" t="str">
        <f t="shared" si="12"/>
        <v>Cake Making (Leading to Bread and Pastry Production NC II)</v>
      </c>
      <c r="D144" s="797"/>
      <c r="E144" s="86">
        <f t="shared" si="10"/>
        <v>29</v>
      </c>
      <c r="F144" s="86" t="s">
        <v>294</v>
      </c>
      <c r="G144" s="92" t="s">
        <v>295</v>
      </c>
      <c r="H144" s="89">
        <v>80</v>
      </c>
      <c r="I144" s="89">
        <v>10</v>
      </c>
      <c r="J144" s="50">
        <v>3500</v>
      </c>
      <c r="K144" s="51">
        <f t="shared" si="11"/>
        <v>10440</v>
      </c>
      <c r="L144" s="90">
        <v>250</v>
      </c>
      <c r="M144" s="90">
        <v>100.8</v>
      </c>
      <c r="N144" s="91">
        <v>1600</v>
      </c>
      <c r="O144" s="91">
        <v>500</v>
      </c>
      <c r="P144" s="91">
        <v>500</v>
      </c>
      <c r="Q144" s="91"/>
      <c r="R144" s="91">
        <v>800</v>
      </c>
      <c r="S144" s="53">
        <f t="shared" si="13"/>
        <v>14190.8</v>
      </c>
      <c r="U144" s="46">
        <f>IFERROR(VLOOKUP(G144,[6]Summary!$C$4:$J$234,8,FALSE)," ")</f>
        <v>10440</v>
      </c>
    </row>
    <row r="145" spans="1:21" ht="28.5" customHeight="1" x14ac:dyDescent="0.3">
      <c r="C145" s="68">
        <f t="shared" si="12"/>
        <v>0</v>
      </c>
      <c r="D145" s="798" t="s">
        <v>296</v>
      </c>
      <c r="E145" s="799"/>
      <c r="F145" s="799"/>
      <c r="G145" s="799"/>
      <c r="H145" s="799"/>
      <c r="I145" s="799"/>
      <c r="J145" s="799"/>
      <c r="K145" s="799"/>
      <c r="L145" s="799"/>
      <c r="M145" s="799"/>
      <c r="N145" s="799"/>
      <c r="O145" s="799"/>
      <c r="P145" s="799"/>
      <c r="Q145" s="799"/>
      <c r="R145" s="799"/>
      <c r="S145" s="800"/>
      <c r="U145" s="46" t="str">
        <f>IFERROR(VLOOKUP(G145,[6]Summary!$C$4:$J$234,8,FALSE)," ")</f>
        <v xml:space="preserve"> </v>
      </c>
    </row>
    <row r="146" spans="1:21" ht="16.5" customHeight="1" x14ac:dyDescent="0.3">
      <c r="C146" s="68" t="str">
        <f t="shared" si="12"/>
        <v>Animal Health Care and Management NC III</v>
      </c>
      <c r="D146" s="801" t="s">
        <v>95</v>
      </c>
      <c r="E146" s="93">
        <v>1</v>
      </c>
      <c r="F146" s="93" t="s">
        <v>96</v>
      </c>
      <c r="G146" s="94" t="s">
        <v>97</v>
      </c>
      <c r="H146" s="89">
        <v>208</v>
      </c>
      <c r="I146" s="89">
        <v>26</v>
      </c>
      <c r="J146" s="50">
        <v>10000</v>
      </c>
      <c r="K146" s="51">
        <f t="shared" ref="K146:K205" si="14">U146</f>
        <v>11760</v>
      </c>
      <c r="L146" s="90">
        <v>500</v>
      </c>
      <c r="M146" s="90">
        <v>100.8</v>
      </c>
      <c r="N146" s="91">
        <v>4160</v>
      </c>
      <c r="O146" s="91">
        <v>500</v>
      </c>
      <c r="P146" s="91">
        <v>500</v>
      </c>
      <c r="Q146" s="91">
        <v>500</v>
      </c>
      <c r="R146" s="91"/>
      <c r="S146" s="53">
        <f t="shared" ref="S146:S206" si="15">K146+L146+M146+N146+O146+P146+Q146+R146</f>
        <v>18020.8</v>
      </c>
      <c r="U146" s="46">
        <f>IFERROR(VLOOKUP(G146,[6]Summary!$C$4:$J$234,8,FALSE)," ")</f>
        <v>11760</v>
      </c>
    </row>
    <row r="147" spans="1:21" x14ac:dyDescent="0.3">
      <c r="C147" s="68" t="str">
        <f t="shared" si="12"/>
        <v>Animal Production (Poultry-Chicken) NC II</v>
      </c>
      <c r="D147" s="802"/>
      <c r="E147" s="93">
        <f t="shared" ref="E147:E174" si="16">E146+1</f>
        <v>2</v>
      </c>
      <c r="F147" s="93" t="s">
        <v>99</v>
      </c>
      <c r="G147" s="94" t="s">
        <v>100</v>
      </c>
      <c r="H147" s="89">
        <v>226</v>
      </c>
      <c r="I147" s="89">
        <v>29</v>
      </c>
      <c r="J147" s="50">
        <v>10000</v>
      </c>
      <c r="K147" s="51">
        <f t="shared" si="14"/>
        <v>11069</v>
      </c>
      <c r="L147" s="90">
        <v>590</v>
      </c>
      <c r="M147" s="90">
        <v>100.8</v>
      </c>
      <c r="N147" s="91">
        <v>4640</v>
      </c>
      <c r="O147" s="91">
        <v>500</v>
      </c>
      <c r="P147" s="91">
        <v>500</v>
      </c>
      <c r="Q147" s="91">
        <v>500</v>
      </c>
      <c r="R147" s="91"/>
      <c r="S147" s="53">
        <f t="shared" si="15"/>
        <v>17899.8</v>
      </c>
      <c r="U147" s="46">
        <f>IFERROR(VLOOKUP(G147,[6]Summary!$C$4:$J$234,8,FALSE)," ")</f>
        <v>11069</v>
      </c>
    </row>
    <row r="148" spans="1:21" x14ac:dyDescent="0.3">
      <c r="C148" s="68" t="str">
        <f t="shared" si="12"/>
        <v>Animal Production (Ruminants) NC II</v>
      </c>
      <c r="D148" s="802"/>
      <c r="E148" s="93">
        <f t="shared" si="16"/>
        <v>3</v>
      </c>
      <c r="F148" s="93" t="s">
        <v>103</v>
      </c>
      <c r="G148" s="94" t="s">
        <v>104</v>
      </c>
      <c r="H148" s="89">
        <v>306</v>
      </c>
      <c r="I148" s="89">
        <v>39</v>
      </c>
      <c r="J148" s="50">
        <v>10000</v>
      </c>
      <c r="K148" s="51">
        <f t="shared" si="14"/>
        <v>19545</v>
      </c>
      <c r="L148" s="90">
        <v>625</v>
      </c>
      <c r="M148" s="90">
        <v>100.8</v>
      </c>
      <c r="N148" s="91">
        <v>6240</v>
      </c>
      <c r="O148" s="91">
        <v>500</v>
      </c>
      <c r="P148" s="91">
        <v>500</v>
      </c>
      <c r="Q148" s="91">
        <v>500</v>
      </c>
      <c r="R148" s="91"/>
      <c r="S148" s="53">
        <f t="shared" si="15"/>
        <v>28010.799999999999</v>
      </c>
      <c r="U148" s="46">
        <f>IFERROR(VLOOKUP(G148,[6]Summary!$C$4:$J$234,8,FALSE)," ")</f>
        <v>19545</v>
      </c>
    </row>
    <row r="149" spans="1:21" x14ac:dyDescent="0.3">
      <c r="C149" s="68" t="str">
        <f t="shared" si="12"/>
        <v>Animal Production (Swine) NC II</v>
      </c>
      <c r="D149" s="802"/>
      <c r="E149" s="93">
        <f t="shared" si="16"/>
        <v>4</v>
      </c>
      <c r="F149" s="93" t="s">
        <v>101</v>
      </c>
      <c r="G149" s="94" t="s">
        <v>102</v>
      </c>
      <c r="H149" s="89">
        <v>306</v>
      </c>
      <c r="I149" s="89">
        <v>39</v>
      </c>
      <c r="J149" s="50">
        <v>10000</v>
      </c>
      <c r="K149" s="51">
        <f t="shared" si="14"/>
        <v>13259</v>
      </c>
      <c r="L149" s="90">
        <v>740</v>
      </c>
      <c r="M149" s="90">
        <v>100.8</v>
      </c>
      <c r="N149" s="91">
        <v>6240</v>
      </c>
      <c r="O149" s="91">
        <v>500</v>
      </c>
      <c r="P149" s="91">
        <v>500</v>
      </c>
      <c r="Q149" s="91">
        <v>500</v>
      </c>
      <c r="R149" s="91"/>
      <c r="S149" s="53">
        <f t="shared" si="15"/>
        <v>21839.8</v>
      </c>
      <c r="U149" s="46">
        <f>IFERROR(VLOOKUP(G149,[6]Summary!$C$4:$J$234,8,FALSE)," ")</f>
        <v>13259</v>
      </c>
    </row>
    <row r="150" spans="1:21" x14ac:dyDescent="0.3">
      <c r="C150" s="68" t="str">
        <f t="shared" si="12"/>
        <v>Rubber Processing NC II</v>
      </c>
      <c r="D150" s="802"/>
      <c r="E150" s="93">
        <v>5</v>
      </c>
      <c r="F150" s="93" t="s">
        <v>107</v>
      </c>
      <c r="G150" s="94" t="s">
        <v>108</v>
      </c>
      <c r="H150" s="89">
        <v>162</v>
      </c>
      <c r="I150" s="89">
        <v>21</v>
      </c>
      <c r="J150" s="50">
        <v>10000</v>
      </c>
      <c r="K150" s="51">
        <f t="shared" si="14"/>
        <v>18847</v>
      </c>
      <c r="L150" s="90">
        <v>500</v>
      </c>
      <c r="M150" s="90">
        <v>100.8</v>
      </c>
      <c r="N150" s="91">
        <v>3360</v>
      </c>
      <c r="O150" s="91">
        <v>500</v>
      </c>
      <c r="P150" s="91">
        <v>500</v>
      </c>
      <c r="Q150" s="91">
        <v>500</v>
      </c>
      <c r="R150" s="91"/>
      <c r="S150" s="53">
        <f t="shared" si="15"/>
        <v>24307.8</v>
      </c>
      <c r="U150" s="46">
        <f>IFERROR(VLOOKUP(G150,[6]Summary!$C$4:$J$234,8,FALSE)," ")</f>
        <v>18847</v>
      </c>
    </row>
    <row r="151" spans="1:21" x14ac:dyDescent="0.3">
      <c r="C151" s="68" t="str">
        <f t="shared" si="12"/>
        <v>Rubber Production NC II</v>
      </c>
      <c r="D151" s="803"/>
      <c r="E151" s="93">
        <f t="shared" si="16"/>
        <v>6</v>
      </c>
      <c r="F151" s="93" t="s">
        <v>109</v>
      </c>
      <c r="G151" s="94" t="s">
        <v>110</v>
      </c>
      <c r="H151" s="89">
        <v>242</v>
      </c>
      <c r="I151" s="89">
        <v>31</v>
      </c>
      <c r="J151" s="50">
        <v>10000</v>
      </c>
      <c r="K151" s="51">
        <v>10000</v>
      </c>
      <c r="L151" s="90">
        <v>500</v>
      </c>
      <c r="M151" s="90">
        <v>100.8</v>
      </c>
      <c r="N151" s="91">
        <v>4960</v>
      </c>
      <c r="O151" s="91">
        <v>500</v>
      </c>
      <c r="P151" s="91">
        <v>500</v>
      </c>
      <c r="Q151" s="91">
        <v>500</v>
      </c>
      <c r="R151" s="91"/>
      <c r="S151" s="53">
        <f t="shared" si="15"/>
        <v>17060.8</v>
      </c>
      <c r="U151" s="46">
        <f>IFERROR(VLOOKUP(G151,[6]Summary!$C$4:$J$234,8,FALSE)," ")</f>
        <v>7566</v>
      </c>
    </row>
    <row r="152" spans="1:21" x14ac:dyDescent="0.3">
      <c r="C152" s="68" t="str">
        <f t="shared" si="12"/>
        <v>Automotive Servicing NC II</v>
      </c>
      <c r="D152" s="804" t="s">
        <v>111</v>
      </c>
      <c r="E152" s="93">
        <f t="shared" si="16"/>
        <v>7</v>
      </c>
      <c r="F152" s="93" t="s">
        <v>118</v>
      </c>
      <c r="G152" s="94" t="s">
        <v>119</v>
      </c>
      <c r="H152" s="89">
        <v>676</v>
      </c>
      <c r="I152" s="89">
        <v>85</v>
      </c>
      <c r="J152" s="50">
        <v>5000</v>
      </c>
      <c r="K152" s="51">
        <f t="shared" si="14"/>
        <v>24753</v>
      </c>
      <c r="L152" s="90">
        <v>700</v>
      </c>
      <c r="M152" s="90">
        <v>100.8</v>
      </c>
      <c r="N152" s="91">
        <v>13600</v>
      </c>
      <c r="O152" s="91">
        <v>500</v>
      </c>
      <c r="P152" s="91">
        <v>500</v>
      </c>
      <c r="Q152" s="91">
        <v>500</v>
      </c>
      <c r="R152" s="91"/>
      <c r="S152" s="53">
        <f t="shared" si="15"/>
        <v>40653.800000000003</v>
      </c>
      <c r="U152" s="46">
        <f>IFERROR(VLOOKUP(G152,[6]Summary!$C$4:$J$234,8,FALSE)," ")</f>
        <v>24753</v>
      </c>
    </row>
    <row r="153" spans="1:21" x14ac:dyDescent="0.3">
      <c r="C153" s="68" t="str">
        <f t="shared" si="12"/>
        <v>Automotive Servicing NC III</v>
      </c>
      <c r="D153" s="804"/>
      <c r="E153" s="93">
        <f t="shared" si="16"/>
        <v>8</v>
      </c>
      <c r="F153" s="93" t="s">
        <v>120</v>
      </c>
      <c r="G153" s="94" t="s">
        <v>121</v>
      </c>
      <c r="H153" s="89">
        <v>526</v>
      </c>
      <c r="I153" s="89">
        <v>66</v>
      </c>
      <c r="J153" s="50">
        <v>4500</v>
      </c>
      <c r="K153" s="51">
        <f t="shared" si="14"/>
        <v>20062</v>
      </c>
      <c r="L153" s="90">
        <v>300</v>
      </c>
      <c r="M153" s="90">
        <v>100.8</v>
      </c>
      <c r="N153" s="91">
        <v>10560</v>
      </c>
      <c r="O153" s="91">
        <v>500</v>
      </c>
      <c r="P153" s="91">
        <v>500</v>
      </c>
      <c r="Q153" s="91">
        <v>500</v>
      </c>
      <c r="R153" s="91"/>
      <c r="S153" s="53">
        <f t="shared" si="15"/>
        <v>32522.799999999999</v>
      </c>
      <c r="U153" s="46">
        <f>IFERROR(VLOOKUP(G153,[6]Summary!$C$4:$J$234,8,FALSE)," ")</f>
        <v>20062</v>
      </c>
    </row>
    <row r="154" spans="1:21" x14ac:dyDescent="0.3">
      <c r="C154" s="68" t="str">
        <f t="shared" si="12"/>
        <v>Automotive Electrical Assembly NC II</v>
      </c>
      <c r="D154" s="804"/>
      <c r="E154" s="93">
        <f t="shared" si="16"/>
        <v>9</v>
      </c>
      <c r="F154" s="93" t="s">
        <v>112</v>
      </c>
      <c r="G154" s="94" t="s">
        <v>113</v>
      </c>
      <c r="H154" s="89">
        <v>143</v>
      </c>
      <c r="I154" s="89">
        <v>18</v>
      </c>
      <c r="J154" s="50">
        <v>5000</v>
      </c>
      <c r="K154" s="51">
        <f t="shared" si="14"/>
        <v>6267</v>
      </c>
      <c r="L154" s="90">
        <v>500</v>
      </c>
      <c r="M154" s="90">
        <v>100.8</v>
      </c>
      <c r="N154" s="91">
        <v>2880</v>
      </c>
      <c r="O154" s="91">
        <v>500</v>
      </c>
      <c r="P154" s="91">
        <v>500</v>
      </c>
      <c r="Q154" s="91">
        <v>500</v>
      </c>
      <c r="R154" s="91"/>
      <c r="S154" s="53">
        <f t="shared" si="15"/>
        <v>11247.8</v>
      </c>
      <c r="U154" s="46">
        <f>IFERROR(VLOOKUP(G154,[6]Summary!$C$4:$J$234,8,FALSE)," ")</f>
        <v>6267</v>
      </c>
    </row>
    <row r="155" spans="1:21" ht="16.5" customHeight="1" thickBot="1" x14ac:dyDescent="0.35">
      <c r="C155" s="68" t="str">
        <f t="shared" si="12"/>
        <v>Automotive Wiring Harness Assembly NC II</v>
      </c>
      <c r="D155" s="801"/>
      <c r="E155" s="95">
        <f t="shared" si="16"/>
        <v>10</v>
      </c>
      <c r="F155" s="95" t="s">
        <v>122</v>
      </c>
      <c r="G155" s="96" t="s">
        <v>123</v>
      </c>
      <c r="H155" s="97">
        <v>134</v>
      </c>
      <c r="I155" s="97">
        <v>17</v>
      </c>
      <c r="J155" s="62">
        <v>5000</v>
      </c>
      <c r="K155" s="63">
        <f t="shared" si="14"/>
        <v>7062</v>
      </c>
      <c r="L155" s="98">
        <v>500</v>
      </c>
      <c r="M155" s="98">
        <v>100.8</v>
      </c>
      <c r="N155" s="99">
        <v>2720</v>
      </c>
      <c r="O155" s="99">
        <v>500</v>
      </c>
      <c r="P155" s="99">
        <v>500</v>
      </c>
      <c r="Q155" s="99">
        <v>500</v>
      </c>
      <c r="R155" s="99"/>
      <c r="S155" s="65">
        <f t="shared" si="15"/>
        <v>11882.8</v>
      </c>
      <c r="U155" s="46">
        <f>IFERROR(VLOOKUP(G155,[6]Summary!$C$4:$J$234,8,FALSE)," ")</f>
        <v>7062</v>
      </c>
    </row>
    <row r="156" spans="1:21" x14ac:dyDescent="0.25">
      <c r="A156" s="6" t="s">
        <v>50</v>
      </c>
      <c r="B156" s="7" t="s">
        <v>51</v>
      </c>
      <c r="C156" s="8" t="str">
        <f t="shared" si="12"/>
        <v>* - For Migrated Program</v>
      </c>
      <c r="D156" s="9"/>
      <c r="E156" s="10"/>
      <c r="F156" s="10"/>
      <c r="G156" s="11" t="s">
        <v>52</v>
      </c>
      <c r="H156" s="12" t="s">
        <v>53</v>
      </c>
      <c r="I156" s="13"/>
      <c r="J156" s="14"/>
      <c r="K156" s="15"/>
      <c r="L156" s="15"/>
      <c r="M156" s="15"/>
      <c r="N156" s="16" t="s">
        <v>54</v>
      </c>
      <c r="O156" s="17"/>
      <c r="P156" s="17"/>
      <c r="Q156" s="17"/>
      <c r="R156" s="17"/>
      <c r="S156" s="18"/>
      <c r="T156" s="19"/>
    </row>
    <row r="157" spans="1:21" ht="23.15" customHeight="1" thickBot="1" x14ac:dyDescent="0.7">
      <c r="A157" s="6" t="s">
        <v>50</v>
      </c>
      <c r="B157" s="21"/>
      <c r="C157" s="22">
        <f t="shared" si="12"/>
        <v>0</v>
      </c>
      <c r="D157" s="765" t="s">
        <v>55</v>
      </c>
      <c r="E157" s="766"/>
      <c r="F157" s="766"/>
      <c r="G157" s="766"/>
      <c r="H157" s="766"/>
      <c r="I157" s="766"/>
      <c r="J157" s="766"/>
      <c r="K157" s="766"/>
      <c r="L157" s="766"/>
      <c r="M157" s="766"/>
      <c r="N157" s="766"/>
      <c r="O157" s="766"/>
      <c r="P157" s="766"/>
      <c r="Q157" s="766"/>
      <c r="R157" s="766"/>
      <c r="S157" s="766"/>
      <c r="T157" s="23"/>
    </row>
    <row r="158" spans="1:21" ht="39" customHeight="1" thickBot="1" x14ac:dyDescent="0.3">
      <c r="A158" s="6" t="s">
        <v>50</v>
      </c>
      <c r="B158" s="7" t="s">
        <v>51</v>
      </c>
      <c r="C158" s="8">
        <f t="shared" si="12"/>
        <v>0</v>
      </c>
      <c r="D158" s="767" t="s">
        <v>56</v>
      </c>
      <c r="E158" s="768"/>
      <c r="F158" s="768"/>
      <c r="G158" s="768"/>
      <c r="H158" s="768"/>
      <c r="I158" s="768"/>
      <c r="J158" s="768"/>
      <c r="K158" s="768"/>
      <c r="L158" s="768"/>
      <c r="M158" s="768"/>
      <c r="N158" s="769" t="s">
        <v>297</v>
      </c>
      <c r="O158" s="769"/>
      <c r="P158" s="769"/>
      <c r="Q158" s="769"/>
      <c r="R158" s="769"/>
      <c r="S158" s="769"/>
      <c r="T158" s="24"/>
    </row>
    <row r="159" spans="1:21" ht="37.5" customHeight="1" thickBot="1" x14ac:dyDescent="0.3">
      <c r="A159" s="6" t="s">
        <v>50</v>
      </c>
      <c r="B159" s="7"/>
      <c r="C159" s="8">
        <f t="shared" si="12"/>
        <v>0</v>
      </c>
      <c r="D159" s="770" t="s">
        <v>58</v>
      </c>
      <c r="E159" s="770"/>
      <c r="F159" s="770"/>
      <c r="G159" s="770"/>
      <c r="H159" s="770" t="s">
        <v>59</v>
      </c>
      <c r="I159" s="770"/>
      <c r="J159" s="770"/>
      <c r="K159" s="770"/>
      <c r="L159" s="770"/>
      <c r="M159" s="770"/>
      <c r="N159" s="770" t="s">
        <v>60</v>
      </c>
      <c r="O159" s="770"/>
      <c r="P159" s="770"/>
      <c r="Q159" s="770"/>
      <c r="R159" s="770"/>
      <c r="S159" s="770"/>
      <c r="T159" s="24"/>
    </row>
    <row r="160" spans="1:21" ht="48.75" customHeight="1" thickBot="1" x14ac:dyDescent="0.3">
      <c r="A160" s="6" t="s">
        <v>50</v>
      </c>
      <c r="B160" s="7" t="s">
        <v>51</v>
      </c>
      <c r="C160" s="8">
        <f t="shared" si="12"/>
        <v>0</v>
      </c>
      <c r="D160" s="771" t="s">
        <v>61</v>
      </c>
      <c r="E160" s="772"/>
      <c r="F160" s="772"/>
      <c r="G160" s="772"/>
      <c r="H160" s="772"/>
      <c r="I160" s="772"/>
      <c r="J160" s="772"/>
      <c r="K160" s="772"/>
      <c r="L160" s="772"/>
      <c r="M160" s="772"/>
      <c r="N160" s="772"/>
      <c r="O160" s="772"/>
      <c r="P160" s="772"/>
      <c r="Q160" s="772"/>
      <c r="R160" s="772"/>
      <c r="S160" s="772"/>
      <c r="T160" s="24"/>
    </row>
    <row r="161" spans="1:21" ht="48" customHeight="1" thickBot="1" x14ac:dyDescent="0.3">
      <c r="A161" s="6" t="s">
        <v>50</v>
      </c>
      <c r="B161" s="7"/>
      <c r="C161" s="8"/>
      <c r="D161" s="25" t="s">
        <v>62</v>
      </c>
      <c r="E161" s="26" t="s">
        <v>63</v>
      </c>
      <c r="F161" s="26" t="s">
        <v>64</v>
      </c>
      <c r="G161" s="26" t="s">
        <v>65</v>
      </c>
      <c r="H161" s="27" t="s">
        <v>66</v>
      </c>
      <c r="I161" s="27" t="s">
        <v>67</v>
      </c>
      <c r="J161" s="28" t="s">
        <v>68</v>
      </c>
      <c r="K161" s="29" t="s">
        <v>69</v>
      </c>
      <c r="L161" s="29" t="s">
        <v>70</v>
      </c>
      <c r="M161" s="29" t="s">
        <v>71</v>
      </c>
      <c r="N161" s="29" t="s">
        <v>72</v>
      </c>
      <c r="O161" s="29" t="s">
        <v>73</v>
      </c>
      <c r="P161" s="29" t="s">
        <v>74</v>
      </c>
      <c r="Q161" s="29" t="s">
        <v>75</v>
      </c>
      <c r="R161" s="29" t="s">
        <v>76</v>
      </c>
      <c r="S161" s="30" t="s">
        <v>77</v>
      </c>
      <c r="T161" s="19"/>
    </row>
    <row r="162" spans="1:21" ht="26.25" customHeight="1" thickBot="1" x14ac:dyDescent="0.3">
      <c r="A162" s="6" t="s">
        <v>50</v>
      </c>
      <c r="B162" s="7" t="s">
        <v>51</v>
      </c>
      <c r="C162" s="8"/>
      <c r="D162" s="31" t="s">
        <v>78</v>
      </c>
      <c r="E162" s="32" t="s">
        <v>79</v>
      </c>
      <c r="F162" s="32" t="s">
        <v>80</v>
      </c>
      <c r="G162" s="32" t="s">
        <v>81</v>
      </c>
      <c r="H162" s="33" t="s">
        <v>82</v>
      </c>
      <c r="I162" s="33" t="s">
        <v>83</v>
      </c>
      <c r="J162" s="34" t="s">
        <v>83</v>
      </c>
      <c r="K162" s="35" t="s">
        <v>84</v>
      </c>
      <c r="L162" s="35" t="s">
        <v>85</v>
      </c>
      <c r="M162" s="35" t="s">
        <v>86</v>
      </c>
      <c r="N162" s="35" t="s">
        <v>87</v>
      </c>
      <c r="O162" s="35" t="s">
        <v>88</v>
      </c>
      <c r="P162" s="35" t="s">
        <v>89</v>
      </c>
      <c r="Q162" s="35" t="s">
        <v>90</v>
      </c>
      <c r="R162" s="35" t="s">
        <v>91</v>
      </c>
      <c r="S162" s="36" t="s">
        <v>92</v>
      </c>
      <c r="T162" s="37" t="s">
        <v>93</v>
      </c>
      <c r="U162" s="38" t="s">
        <v>94</v>
      </c>
    </row>
    <row r="163" spans="1:21" x14ac:dyDescent="0.3">
      <c r="C163" s="68" t="str">
        <f t="shared" si="12"/>
        <v>Carpentry NC II</v>
      </c>
      <c r="D163" s="801" t="s">
        <v>124</v>
      </c>
      <c r="E163" s="93">
        <f>E155+1</f>
        <v>11</v>
      </c>
      <c r="F163" s="54" t="s">
        <v>125</v>
      </c>
      <c r="G163" s="100" t="s">
        <v>126</v>
      </c>
      <c r="H163" s="89">
        <v>162</v>
      </c>
      <c r="I163" s="89">
        <v>21</v>
      </c>
      <c r="J163" s="50">
        <v>7000</v>
      </c>
      <c r="K163" s="51">
        <f t="shared" si="14"/>
        <v>15642</v>
      </c>
      <c r="L163" s="90">
        <v>600</v>
      </c>
      <c r="M163" s="90">
        <v>100.8</v>
      </c>
      <c r="N163" s="91">
        <v>3360</v>
      </c>
      <c r="O163" s="91">
        <v>500</v>
      </c>
      <c r="P163" s="91">
        <v>500</v>
      </c>
      <c r="Q163" s="91">
        <v>500</v>
      </c>
      <c r="R163" s="91"/>
      <c r="S163" s="53">
        <f t="shared" si="15"/>
        <v>21202.799999999999</v>
      </c>
      <c r="U163" s="46">
        <f>IFERROR(VLOOKUP(G163,[6]Summary!$C$4:$J$234,8,FALSE)," ")</f>
        <v>15642</v>
      </c>
    </row>
    <row r="164" spans="1:21" x14ac:dyDescent="0.3">
      <c r="C164" s="68" t="str">
        <f t="shared" si="12"/>
        <v>*Carpentry NC II</v>
      </c>
      <c r="D164" s="802"/>
      <c r="E164" s="93">
        <f t="shared" si="16"/>
        <v>12</v>
      </c>
      <c r="F164" s="54" t="s">
        <v>125</v>
      </c>
      <c r="G164" s="100" t="s">
        <v>128</v>
      </c>
      <c r="H164" s="89">
        <v>301</v>
      </c>
      <c r="I164" s="89">
        <v>38</v>
      </c>
      <c r="J164" s="50">
        <v>7000</v>
      </c>
      <c r="K164" s="51">
        <f t="shared" si="14"/>
        <v>15642</v>
      </c>
      <c r="L164" s="90">
        <v>1142</v>
      </c>
      <c r="M164" s="90">
        <v>100.8</v>
      </c>
      <c r="N164" s="91">
        <v>6080</v>
      </c>
      <c r="O164" s="91">
        <v>500</v>
      </c>
      <c r="P164" s="91">
        <v>500</v>
      </c>
      <c r="Q164" s="91">
        <v>500</v>
      </c>
      <c r="R164" s="91"/>
      <c r="S164" s="53">
        <f t="shared" si="15"/>
        <v>24464.799999999999</v>
      </c>
      <c r="U164" s="46">
        <f>IFERROR(VLOOKUP(G164,[6]Summary!$C$4:$J$234,8,FALSE)," ")</f>
        <v>15642</v>
      </c>
    </row>
    <row r="165" spans="1:21" x14ac:dyDescent="0.3">
      <c r="C165" s="68" t="str">
        <f t="shared" si="12"/>
        <v>Carpentry NC III</v>
      </c>
      <c r="D165" s="802"/>
      <c r="E165" s="93">
        <f t="shared" si="16"/>
        <v>13</v>
      </c>
      <c r="F165" s="54" t="s">
        <v>129</v>
      </c>
      <c r="G165" s="100" t="s">
        <v>130</v>
      </c>
      <c r="H165" s="89">
        <v>364</v>
      </c>
      <c r="I165" s="89">
        <v>46</v>
      </c>
      <c r="J165" s="50">
        <v>7000</v>
      </c>
      <c r="K165" s="51">
        <v>50830</v>
      </c>
      <c r="L165" s="90">
        <v>400</v>
      </c>
      <c r="M165" s="90">
        <v>100.8</v>
      </c>
      <c r="N165" s="91">
        <v>7360</v>
      </c>
      <c r="O165" s="91">
        <v>500</v>
      </c>
      <c r="P165" s="91">
        <v>500</v>
      </c>
      <c r="Q165" s="91">
        <v>500</v>
      </c>
      <c r="R165" s="91"/>
      <c r="S165" s="53">
        <f t="shared" si="15"/>
        <v>60190.8</v>
      </c>
      <c r="U165" s="46">
        <f>IFERROR(VLOOKUP(G165,[6]Summary!$C$4:$J$234,8,FALSE)," ")</f>
        <v>15050</v>
      </c>
    </row>
    <row r="166" spans="1:21" x14ac:dyDescent="0.3">
      <c r="C166" s="68" t="str">
        <f t="shared" si="12"/>
        <v>*Carpentry NC III</v>
      </c>
      <c r="D166" s="802"/>
      <c r="E166" s="93">
        <f t="shared" si="16"/>
        <v>14</v>
      </c>
      <c r="F166" s="54" t="s">
        <v>129</v>
      </c>
      <c r="G166" s="100" t="s">
        <v>131</v>
      </c>
      <c r="H166" s="89">
        <v>224</v>
      </c>
      <c r="I166" s="89">
        <v>28</v>
      </c>
      <c r="J166" s="50">
        <v>7000</v>
      </c>
      <c r="K166" s="51">
        <v>50830</v>
      </c>
      <c r="L166" s="90">
        <v>1047</v>
      </c>
      <c r="M166" s="90">
        <v>100.8</v>
      </c>
      <c r="N166" s="91">
        <v>4480</v>
      </c>
      <c r="O166" s="91">
        <v>500</v>
      </c>
      <c r="P166" s="91">
        <v>500</v>
      </c>
      <c r="Q166" s="91">
        <v>500</v>
      </c>
      <c r="R166" s="91"/>
      <c r="S166" s="53">
        <f t="shared" si="15"/>
        <v>57957.8</v>
      </c>
      <c r="U166" s="46">
        <f>IFERROR(VLOOKUP(G166,[6]Summary!$C$4:$J$234,8,FALSE)," ")</f>
        <v>15050</v>
      </c>
    </row>
    <row r="167" spans="1:21" ht="28" x14ac:dyDescent="0.3">
      <c r="C167" s="68" t="str">
        <f t="shared" si="12"/>
        <v>Heavy Equipment Servicing (Mechanical) NC II</v>
      </c>
      <c r="D167" s="802"/>
      <c r="E167" s="93">
        <f>E166+1</f>
        <v>15</v>
      </c>
      <c r="F167" s="93" t="s">
        <v>132</v>
      </c>
      <c r="G167" s="94" t="s">
        <v>133</v>
      </c>
      <c r="H167" s="89">
        <v>362</v>
      </c>
      <c r="I167" s="89">
        <v>46</v>
      </c>
      <c r="J167" s="50">
        <v>10000</v>
      </c>
      <c r="K167" s="51">
        <f t="shared" si="14"/>
        <v>12700</v>
      </c>
      <c r="L167" s="90">
        <v>1810</v>
      </c>
      <c r="M167" s="90">
        <v>100.8</v>
      </c>
      <c r="N167" s="91">
        <v>7360</v>
      </c>
      <c r="O167" s="91">
        <v>500</v>
      </c>
      <c r="P167" s="91">
        <v>500</v>
      </c>
      <c r="Q167" s="91">
        <v>500</v>
      </c>
      <c r="R167" s="91"/>
      <c r="S167" s="53">
        <f t="shared" si="15"/>
        <v>23470.799999999999</v>
      </c>
      <c r="U167" s="46">
        <f>IFERROR(VLOOKUP(G167,[6]Summary!$C$4:$J$234,8,FALSE)," ")</f>
        <v>12700</v>
      </c>
    </row>
    <row r="168" spans="1:21" x14ac:dyDescent="0.3">
      <c r="C168" s="68" t="str">
        <f t="shared" si="12"/>
        <v>HEO (Backhoe Loader) NC II</v>
      </c>
      <c r="D168" s="802"/>
      <c r="E168" s="93">
        <f>E167+1</f>
        <v>16</v>
      </c>
      <c r="F168" s="93" t="s">
        <v>134</v>
      </c>
      <c r="G168" s="101" t="s">
        <v>135</v>
      </c>
      <c r="H168" s="89">
        <v>122</v>
      </c>
      <c r="I168" s="89">
        <v>16</v>
      </c>
      <c r="J168" s="50">
        <v>15000</v>
      </c>
      <c r="K168" s="51">
        <v>15000</v>
      </c>
      <c r="L168" s="90">
        <v>2415</v>
      </c>
      <c r="M168" s="90">
        <v>100.8</v>
      </c>
      <c r="N168" s="91">
        <v>2560</v>
      </c>
      <c r="O168" s="91">
        <v>500</v>
      </c>
      <c r="P168" s="91">
        <v>500</v>
      </c>
      <c r="Q168" s="91">
        <v>500</v>
      </c>
      <c r="R168" s="91"/>
      <c r="S168" s="53">
        <f t="shared" si="15"/>
        <v>21575.8</v>
      </c>
      <c r="U168" s="46">
        <f>IFERROR(VLOOKUP(G168,[6]Summary!$C$4:$J$234,8,FALSE)," ")</f>
        <v>14308</v>
      </c>
    </row>
    <row r="169" spans="1:21" x14ac:dyDescent="0.3">
      <c r="C169" s="68" t="str">
        <f t="shared" si="12"/>
        <v>HEO (Road Roller) NC II</v>
      </c>
      <c r="D169" s="802"/>
      <c r="E169" s="93">
        <f t="shared" si="16"/>
        <v>17</v>
      </c>
      <c r="F169" s="93" t="s">
        <v>136</v>
      </c>
      <c r="G169" s="94" t="s">
        <v>137</v>
      </c>
      <c r="H169" s="89">
        <v>162</v>
      </c>
      <c r="I169" s="89">
        <v>21</v>
      </c>
      <c r="J169" s="50">
        <v>10000</v>
      </c>
      <c r="K169" s="51">
        <f t="shared" si="14"/>
        <v>15941</v>
      </c>
      <c r="L169" s="90">
        <v>3030</v>
      </c>
      <c r="M169" s="90">
        <v>100.8</v>
      </c>
      <c r="N169" s="91">
        <v>3360</v>
      </c>
      <c r="O169" s="91">
        <v>500</v>
      </c>
      <c r="P169" s="91">
        <v>500</v>
      </c>
      <c r="Q169" s="91">
        <v>500</v>
      </c>
      <c r="R169" s="91"/>
      <c r="S169" s="53">
        <f t="shared" si="15"/>
        <v>23931.8</v>
      </c>
      <c r="U169" s="46">
        <f>IFERROR(VLOOKUP(G169,[6]Summary!$C$4:$J$234,8,FALSE)," ")</f>
        <v>15941</v>
      </c>
    </row>
    <row r="170" spans="1:21" x14ac:dyDescent="0.3">
      <c r="C170" s="68" t="str">
        <f t="shared" si="12"/>
        <v>HEO (Truck Mounted Crane) NC II</v>
      </c>
      <c r="D170" s="802"/>
      <c r="E170" s="93">
        <f t="shared" si="16"/>
        <v>18</v>
      </c>
      <c r="F170" s="93" t="s">
        <v>138</v>
      </c>
      <c r="G170" s="94" t="s">
        <v>139</v>
      </c>
      <c r="H170" s="89">
        <v>156</v>
      </c>
      <c r="I170" s="89">
        <v>20</v>
      </c>
      <c r="J170" s="50">
        <v>10000</v>
      </c>
      <c r="K170" s="51">
        <f t="shared" si="14"/>
        <v>13080</v>
      </c>
      <c r="L170" s="90">
        <v>2170</v>
      </c>
      <c r="M170" s="90">
        <v>100.8</v>
      </c>
      <c r="N170" s="91">
        <v>3200</v>
      </c>
      <c r="O170" s="91">
        <v>500</v>
      </c>
      <c r="P170" s="91">
        <v>500</v>
      </c>
      <c r="Q170" s="91">
        <v>500</v>
      </c>
      <c r="R170" s="91"/>
      <c r="S170" s="53">
        <f t="shared" si="15"/>
        <v>20050.8</v>
      </c>
      <c r="U170" s="46">
        <f>IFERROR(VLOOKUP(G170,[6]Summary!$C$4:$J$234,8,FALSE)," ")</f>
        <v>13080</v>
      </c>
    </row>
    <row r="171" spans="1:21" x14ac:dyDescent="0.3">
      <c r="C171" s="68" t="str">
        <f t="shared" si="12"/>
        <v>Masonry NC II</v>
      </c>
      <c r="D171" s="802"/>
      <c r="E171" s="93">
        <f>E170+1</f>
        <v>19</v>
      </c>
      <c r="F171" s="54" t="s">
        <v>143</v>
      </c>
      <c r="G171" s="100" t="s">
        <v>144</v>
      </c>
      <c r="H171" s="89">
        <v>258</v>
      </c>
      <c r="I171" s="89">
        <v>33</v>
      </c>
      <c r="J171" s="50">
        <v>6000</v>
      </c>
      <c r="K171" s="51">
        <f t="shared" si="14"/>
        <v>10215</v>
      </c>
      <c r="L171" s="90">
        <v>500</v>
      </c>
      <c r="M171" s="90">
        <v>100.8</v>
      </c>
      <c r="N171" s="91">
        <v>5280</v>
      </c>
      <c r="O171" s="91">
        <v>500</v>
      </c>
      <c r="P171" s="91">
        <v>500</v>
      </c>
      <c r="Q171" s="91">
        <v>500</v>
      </c>
      <c r="R171" s="91"/>
      <c r="S171" s="53">
        <f t="shared" si="15"/>
        <v>17595.8</v>
      </c>
      <c r="U171" s="46">
        <f>IFERROR(VLOOKUP(G171,[6]Summary!$C$4:$J$234,8,FALSE)," ")</f>
        <v>10215</v>
      </c>
    </row>
    <row r="172" spans="1:21" x14ac:dyDescent="0.3">
      <c r="C172" s="68" t="str">
        <f t="shared" si="12"/>
        <v>*Masonry NC II</v>
      </c>
      <c r="D172" s="802"/>
      <c r="E172" s="93">
        <f t="shared" si="16"/>
        <v>20</v>
      </c>
      <c r="F172" s="54" t="s">
        <v>143</v>
      </c>
      <c r="G172" s="100" t="s">
        <v>145</v>
      </c>
      <c r="H172" s="89">
        <v>181</v>
      </c>
      <c r="I172" s="89">
        <v>23</v>
      </c>
      <c r="J172" s="50">
        <v>6000</v>
      </c>
      <c r="K172" s="51">
        <f t="shared" si="14"/>
        <v>10215</v>
      </c>
      <c r="L172" s="90">
        <v>1162</v>
      </c>
      <c r="M172" s="90">
        <v>100.8</v>
      </c>
      <c r="N172" s="91">
        <v>3680</v>
      </c>
      <c r="O172" s="91">
        <v>500</v>
      </c>
      <c r="P172" s="91">
        <v>500</v>
      </c>
      <c r="Q172" s="91">
        <v>500</v>
      </c>
      <c r="R172" s="91"/>
      <c r="S172" s="53">
        <f t="shared" si="15"/>
        <v>16657.8</v>
      </c>
      <c r="U172" s="46">
        <f>IFERROR(VLOOKUP(G172,[6]Summary!$C$4:$J$234,8,FALSE)," ")</f>
        <v>10215</v>
      </c>
    </row>
    <row r="173" spans="1:21" x14ac:dyDescent="0.3">
      <c r="C173" s="68" t="str">
        <f t="shared" si="12"/>
        <v>Tile Setting NC II</v>
      </c>
      <c r="D173" s="802"/>
      <c r="E173" s="93">
        <f t="shared" si="16"/>
        <v>21</v>
      </c>
      <c r="F173" s="54" t="s">
        <v>146</v>
      </c>
      <c r="G173" s="100" t="s">
        <v>147</v>
      </c>
      <c r="H173" s="89">
        <v>82</v>
      </c>
      <c r="I173" s="89">
        <v>11</v>
      </c>
      <c r="J173" s="50">
        <v>6000</v>
      </c>
      <c r="K173" s="51">
        <f t="shared" si="14"/>
        <v>10165</v>
      </c>
      <c r="L173" s="90">
        <v>500</v>
      </c>
      <c r="M173" s="90">
        <v>100.8</v>
      </c>
      <c r="N173" s="91">
        <v>1760</v>
      </c>
      <c r="O173" s="91">
        <v>500</v>
      </c>
      <c r="P173" s="91">
        <v>500</v>
      </c>
      <c r="Q173" s="91">
        <v>500</v>
      </c>
      <c r="R173" s="91"/>
      <c r="S173" s="53">
        <f t="shared" si="15"/>
        <v>14025.8</v>
      </c>
      <c r="U173" s="46">
        <f>IFERROR(VLOOKUP(G173,[6]Summary!$C$4:$J$234,8,FALSE)," ")</f>
        <v>10165</v>
      </c>
    </row>
    <row r="174" spans="1:21" x14ac:dyDescent="0.3">
      <c r="C174" s="68" t="str">
        <f t="shared" si="12"/>
        <v>*Tile Setting NC II</v>
      </c>
      <c r="D174" s="803"/>
      <c r="E174" s="93">
        <f t="shared" si="16"/>
        <v>22</v>
      </c>
      <c r="F174" s="54" t="s">
        <v>146</v>
      </c>
      <c r="G174" s="100" t="s">
        <v>148</v>
      </c>
      <c r="H174" s="89">
        <v>117</v>
      </c>
      <c r="I174" s="89">
        <v>15</v>
      </c>
      <c r="J174" s="50">
        <v>6000</v>
      </c>
      <c r="K174" s="51">
        <f t="shared" si="14"/>
        <v>10165</v>
      </c>
      <c r="L174" s="90">
        <v>1050</v>
      </c>
      <c r="M174" s="90">
        <v>100.8</v>
      </c>
      <c r="N174" s="91">
        <v>2400</v>
      </c>
      <c r="O174" s="91">
        <v>500</v>
      </c>
      <c r="P174" s="91">
        <v>500</v>
      </c>
      <c r="Q174" s="91">
        <v>500</v>
      </c>
      <c r="R174" s="91"/>
      <c r="S174" s="53">
        <f t="shared" si="15"/>
        <v>15215.8</v>
      </c>
      <c r="U174" s="46">
        <f>IFERROR(VLOOKUP(G174,[6]Summary!$C$4:$J$234,8,FALSE)," ")</f>
        <v>10165</v>
      </c>
    </row>
    <row r="175" spans="1:21" x14ac:dyDescent="0.3">
      <c r="C175" s="68" t="str">
        <f t="shared" si="12"/>
        <v>CNC Lathe Machine Operation NC II</v>
      </c>
      <c r="D175" s="804" t="s">
        <v>157</v>
      </c>
      <c r="E175" s="93">
        <v>23</v>
      </c>
      <c r="F175" s="93" t="s">
        <v>158</v>
      </c>
      <c r="G175" s="94" t="s">
        <v>159</v>
      </c>
      <c r="H175" s="89">
        <v>236</v>
      </c>
      <c r="I175" s="89">
        <v>30</v>
      </c>
      <c r="J175" s="50">
        <v>5000</v>
      </c>
      <c r="K175" s="51">
        <f t="shared" si="14"/>
        <v>25149</v>
      </c>
      <c r="L175" s="90">
        <v>500</v>
      </c>
      <c r="M175" s="90">
        <v>100.8</v>
      </c>
      <c r="N175" s="91">
        <v>4800</v>
      </c>
      <c r="O175" s="91">
        <v>500</v>
      </c>
      <c r="P175" s="91">
        <v>500</v>
      </c>
      <c r="Q175" s="91">
        <v>500</v>
      </c>
      <c r="R175" s="91"/>
      <c r="S175" s="53">
        <f t="shared" si="15"/>
        <v>32049.8</v>
      </c>
      <c r="U175" s="46">
        <f>IFERROR(VLOOKUP(G175,[6]Summary!$C$4:$J$234,8,FALSE)," ")</f>
        <v>25149</v>
      </c>
    </row>
    <row r="176" spans="1:21" x14ac:dyDescent="0.3">
      <c r="C176" s="68" t="str">
        <f t="shared" si="12"/>
        <v>CNC Lathe Machine Operation NC III</v>
      </c>
      <c r="D176" s="804"/>
      <c r="E176" s="93">
        <f t="shared" ref="E176:E184" si="17">E175+1</f>
        <v>24</v>
      </c>
      <c r="F176" s="93" t="s">
        <v>160</v>
      </c>
      <c r="G176" s="94" t="s">
        <v>161</v>
      </c>
      <c r="H176" s="89">
        <v>234</v>
      </c>
      <c r="I176" s="89">
        <v>30</v>
      </c>
      <c r="J176" s="50">
        <v>5000</v>
      </c>
      <c r="K176" s="51">
        <f t="shared" si="14"/>
        <v>30346</v>
      </c>
      <c r="L176" s="90">
        <v>500</v>
      </c>
      <c r="M176" s="90">
        <v>100.8</v>
      </c>
      <c r="N176" s="91">
        <v>4800</v>
      </c>
      <c r="O176" s="91">
        <v>500</v>
      </c>
      <c r="P176" s="91">
        <v>500</v>
      </c>
      <c r="Q176" s="91">
        <v>500</v>
      </c>
      <c r="R176" s="91"/>
      <c r="S176" s="53">
        <f t="shared" si="15"/>
        <v>37246.800000000003</v>
      </c>
      <c r="U176" s="46">
        <f>IFERROR(VLOOKUP(G176,[6]Summary!$C$4:$J$234,8,FALSE)," ")</f>
        <v>30346</v>
      </c>
    </row>
    <row r="177" spans="3:21" x14ac:dyDescent="0.3">
      <c r="C177" s="68" t="str">
        <f t="shared" si="12"/>
        <v>CNC Milling Machine Operation NC II</v>
      </c>
      <c r="D177" s="804"/>
      <c r="E177" s="93">
        <f t="shared" si="17"/>
        <v>25</v>
      </c>
      <c r="F177" s="93" t="s">
        <v>162</v>
      </c>
      <c r="G177" s="94" t="s">
        <v>163</v>
      </c>
      <c r="H177" s="89">
        <v>236</v>
      </c>
      <c r="I177" s="89">
        <v>30</v>
      </c>
      <c r="J177" s="50">
        <v>5000</v>
      </c>
      <c r="K177" s="51">
        <f t="shared" si="14"/>
        <v>26304</v>
      </c>
      <c r="L177" s="90">
        <v>500</v>
      </c>
      <c r="M177" s="90">
        <v>100.8</v>
      </c>
      <c r="N177" s="91">
        <v>4800</v>
      </c>
      <c r="O177" s="91">
        <v>500</v>
      </c>
      <c r="P177" s="91">
        <v>500</v>
      </c>
      <c r="Q177" s="91">
        <v>500</v>
      </c>
      <c r="R177" s="91"/>
      <c r="S177" s="53">
        <f t="shared" si="15"/>
        <v>33204.800000000003</v>
      </c>
      <c r="U177" s="46">
        <f>IFERROR(VLOOKUP(G177,[6]Summary!$C$4:$J$234,8,FALSE)," ")</f>
        <v>26304</v>
      </c>
    </row>
    <row r="178" spans="3:21" x14ac:dyDescent="0.3">
      <c r="C178" s="68" t="str">
        <f t="shared" si="12"/>
        <v>CNC Milling Machine Operation NC III</v>
      </c>
      <c r="D178" s="804"/>
      <c r="E178" s="93">
        <f t="shared" si="17"/>
        <v>26</v>
      </c>
      <c r="F178" s="93" t="s">
        <v>164</v>
      </c>
      <c r="G178" s="94" t="s">
        <v>165</v>
      </c>
      <c r="H178" s="89">
        <v>234</v>
      </c>
      <c r="I178" s="89">
        <v>30</v>
      </c>
      <c r="J178" s="50">
        <v>5000</v>
      </c>
      <c r="K178" s="51">
        <f t="shared" si="14"/>
        <v>27569</v>
      </c>
      <c r="L178" s="90">
        <v>500</v>
      </c>
      <c r="M178" s="90">
        <v>100.8</v>
      </c>
      <c r="N178" s="91">
        <v>4800</v>
      </c>
      <c r="O178" s="91">
        <v>500</v>
      </c>
      <c r="P178" s="91">
        <v>500</v>
      </c>
      <c r="Q178" s="91">
        <v>500</v>
      </c>
      <c r="R178" s="91"/>
      <c r="S178" s="53">
        <f t="shared" si="15"/>
        <v>34469.800000000003</v>
      </c>
      <c r="U178" s="46">
        <f>IFERROR(VLOOKUP(G178,[6]Summary!$C$4:$J$234,8,FALSE)," ")</f>
        <v>27569</v>
      </c>
    </row>
    <row r="179" spans="3:21" x14ac:dyDescent="0.3">
      <c r="C179" s="68" t="str">
        <f t="shared" si="12"/>
        <v>Machining NC II</v>
      </c>
      <c r="D179" s="804"/>
      <c r="E179" s="93">
        <f t="shared" si="17"/>
        <v>27</v>
      </c>
      <c r="F179" s="93" t="s">
        <v>166</v>
      </c>
      <c r="G179" s="94" t="s">
        <v>167</v>
      </c>
      <c r="H179" s="89">
        <v>337</v>
      </c>
      <c r="I179" s="89">
        <v>43</v>
      </c>
      <c r="J179" s="50">
        <v>7000</v>
      </c>
      <c r="K179" s="51">
        <f t="shared" si="14"/>
        <v>15175</v>
      </c>
      <c r="L179" s="90">
        <v>600</v>
      </c>
      <c r="M179" s="90">
        <v>100.8</v>
      </c>
      <c r="N179" s="91">
        <v>6880</v>
      </c>
      <c r="O179" s="91">
        <v>500</v>
      </c>
      <c r="P179" s="91">
        <v>500</v>
      </c>
      <c r="Q179" s="91">
        <v>500</v>
      </c>
      <c r="R179" s="91"/>
      <c r="S179" s="53">
        <f t="shared" si="15"/>
        <v>24255.8</v>
      </c>
      <c r="U179" s="46">
        <f>IFERROR(VLOOKUP(G179,[6]Summary!$C$4:$J$234,8,FALSE)," ")</f>
        <v>15175</v>
      </c>
    </row>
    <row r="180" spans="3:21" x14ac:dyDescent="0.3">
      <c r="C180" s="68" t="str">
        <f t="shared" si="12"/>
        <v>Machining NC III</v>
      </c>
      <c r="D180" s="804"/>
      <c r="E180" s="93">
        <f t="shared" si="17"/>
        <v>28</v>
      </c>
      <c r="F180" s="93" t="s">
        <v>168</v>
      </c>
      <c r="G180" s="94" t="s">
        <v>169</v>
      </c>
      <c r="H180" s="89">
        <v>342</v>
      </c>
      <c r="I180" s="89">
        <v>43</v>
      </c>
      <c r="J180" s="50">
        <v>7000</v>
      </c>
      <c r="K180" s="51">
        <f t="shared" si="14"/>
        <v>17400</v>
      </c>
      <c r="L180" s="90">
        <v>500</v>
      </c>
      <c r="M180" s="90">
        <v>100.8</v>
      </c>
      <c r="N180" s="91">
        <v>6880</v>
      </c>
      <c r="O180" s="91">
        <v>500</v>
      </c>
      <c r="P180" s="91">
        <v>500</v>
      </c>
      <c r="Q180" s="91">
        <v>500</v>
      </c>
      <c r="R180" s="91"/>
      <c r="S180" s="53">
        <f t="shared" si="15"/>
        <v>26380.799999999999</v>
      </c>
      <c r="U180" s="46">
        <f>IFERROR(VLOOKUP(G180,[6]Summary!$C$4:$J$234,8,FALSE)," ")</f>
        <v>17400</v>
      </c>
    </row>
    <row r="181" spans="3:21" ht="23.15" customHeight="1" x14ac:dyDescent="0.3">
      <c r="C181" s="68" t="s">
        <v>149</v>
      </c>
      <c r="D181" s="804" t="s">
        <v>150</v>
      </c>
      <c r="E181" s="93">
        <f>E180+1</f>
        <v>29</v>
      </c>
      <c r="F181" s="93" t="s">
        <v>151</v>
      </c>
      <c r="G181" s="48" t="s">
        <v>152</v>
      </c>
      <c r="H181" s="89">
        <v>226</v>
      </c>
      <c r="I181" s="89">
        <v>29</v>
      </c>
      <c r="J181" s="50">
        <v>10000</v>
      </c>
      <c r="K181" s="51">
        <f t="shared" si="14"/>
        <v>16557</v>
      </c>
      <c r="L181" s="90">
        <v>500</v>
      </c>
      <c r="M181" s="90">
        <v>100.8</v>
      </c>
      <c r="N181" s="91">
        <v>4640</v>
      </c>
      <c r="O181" s="91">
        <v>500</v>
      </c>
      <c r="P181" s="91">
        <v>500</v>
      </c>
      <c r="Q181" s="91">
        <v>500</v>
      </c>
      <c r="R181" s="91"/>
      <c r="S181" s="53">
        <f t="shared" si="15"/>
        <v>23297.8</v>
      </c>
      <c r="U181" s="46">
        <f>IFERROR(VLOOKUP(G181,[6]Summary!$C$4:$J$234,8,FALSE)," ")</f>
        <v>16557</v>
      </c>
    </row>
    <row r="182" spans="3:21" ht="23.15" customHeight="1" x14ac:dyDescent="0.3">
      <c r="C182" s="68" t="str">
        <f t="shared" si="12"/>
        <v>RAC Servicing (DomRAC) NC II</v>
      </c>
      <c r="D182" s="804"/>
      <c r="E182" s="93">
        <f t="shared" si="17"/>
        <v>30</v>
      </c>
      <c r="F182" s="93" t="s">
        <v>153</v>
      </c>
      <c r="G182" s="94" t="s">
        <v>154</v>
      </c>
      <c r="H182" s="89">
        <v>480</v>
      </c>
      <c r="I182" s="89">
        <v>60</v>
      </c>
      <c r="J182" s="50">
        <v>10000</v>
      </c>
      <c r="K182" s="51">
        <f t="shared" si="14"/>
        <v>13314</v>
      </c>
      <c r="L182" s="90">
        <v>500</v>
      </c>
      <c r="M182" s="90">
        <v>100.8</v>
      </c>
      <c r="N182" s="91">
        <v>9600</v>
      </c>
      <c r="O182" s="91">
        <v>500</v>
      </c>
      <c r="P182" s="91">
        <v>500</v>
      </c>
      <c r="Q182" s="91">
        <v>500</v>
      </c>
      <c r="R182" s="91"/>
      <c r="S182" s="53">
        <f t="shared" si="15"/>
        <v>25014.799999999999</v>
      </c>
      <c r="U182" s="46">
        <f>IFERROR(VLOOKUP(G182,[6]Summary!$C$4:$J$234,8,FALSE)," ")</f>
        <v>13314</v>
      </c>
    </row>
    <row r="183" spans="3:21" ht="23.15" customHeight="1" x14ac:dyDescent="0.3">
      <c r="C183" s="68" t="str">
        <f t="shared" si="12"/>
        <v>Transport RAC Servicing NC II</v>
      </c>
      <c r="D183" s="804"/>
      <c r="E183" s="93">
        <f t="shared" si="17"/>
        <v>31</v>
      </c>
      <c r="F183" s="93" t="s">
        <v>155</v>
      </c>
      <c r="G183" s="94" t="s">
        <v>156</v>
      </c>
      <c r="H183" s="89">
        <v>212</v>
      </c>
      <c r="I183" s="89">
        <v>27</v>
      </c>
      <c r="J183" s="50">
        <v>10000</v>
      </c>
      <c r="K183" s="51">
        <f t="shared" si="14"/>
        <v>11841</v>
      </c>
      <c r="L183" s="90">
        <v>900</v>
      </c>
      <c r="M183" s="90">
        <v>100.8</v>
      </c>
      <c r="N183" s="91">
        <v>4320</v>
      </c>
      <c r="O183" s="91">
        <v>500</v>
      </c>
      <c r="P183" s="91">
        <v>500</v>
      </c>
      <c r="Q183" s="91">
        <v>500</v>
      </c>
      <c r="R183" s="91"/>
      <c r="S183" s="53">
        <f t="shared" si="15"/>
        <v>18661.8</v>
      </c>
      <c r="U183" s="46">
        <f>IFERROR(VLOOKUP(G183,[6]Summary!$C$4:$J$234,8,FALSE)," ")</f>
        <v>11841</v>
      </c>
    </row>
    <row r="184" spans="3:21" ht="28" x14ac:dyDescent="0.3">
      <c r="C184" s="68" t="str">
        <f t="shared" si="12"/>
        <v>Electronics Products Assembly and Servicing NC II</v>
      </c>
      <c r="D184" s="802" t="s">
        <v>185</v>
      </c>
      <c r="E184" s="93">
        <f t="shared" si="17"/>
        <v>32</v>
      </c>
      <c r="F184" s="93" t="s">
        <v>186</v>
      </c>
      <c r="G184" s="94" t="s">
        <v>187</v>
      </c>
      <c r="H184" s="89">
        <v>260</v>
      </c>
      <c r="I184" s="89">
        <v>33</v>
      </c>
      <c r="J184" s="50">
        <v>7000</v>
      </c>
      <c r="K184" s="51">
        <f t="shared" si="14"/>
        <v>8547</v>
      </c>
      <c r="L184" s="90">
        <v>640</v>
      </c>
      <c r="M184" s="90">
        <v>100.8</v>
      </c>
      <c r="N184" s="91">
        <v>5280</v>
      </c>
      <c r="O184" s="91">
        <v>500</v>
      </c>
      <c r="P184" s="91">
        <v>500</v>
      </c>
      <c r="Q184" s="91">
        <v>500</v>
      </c>
      <c r="R184" s="91"/>
      <c r="S184" s="53">
        <f t="shared" si="15"/>
        <v>16067.8</v>
      </c>
      <c r="U184" s="46">
        <f>IFERROR(VLOOKUP(G184,[6]Summary!$C$4:$J$234,8,FALSE)," ")</f>
        <v>8547</v>
      </c>
    </row>
    <row r="185" spans="3:21" ht="16.5" customHeight="1" x14ac:dyDescent="0.3">
      <c r="C185" s="68" t="str">
        <f t="shared" si="12"/>
        <v>Mechatronics Servicing NC II</v>
      </c>
      <c r="D185" s="802"/>
      <c r="E185" s="93">
        <v>33</v>
      </c>
      <c r="F185" s="93" t="s">
        <v>188</v>
      </c>
      <c r="G185" s="94" t="s">
        <v>189</v>
      </c>
      <c r="H185" s="89">
        <v>158</v>
      </c>
      <c r="I185" s="89">
        <v>20</v>
      </c>
      <c r="J185" s="50">
        <v>8000</v>
      </c>
      <c r="K185" s="51">
        <f t="shared" si="14"/>
        <v>14330</v>
      </c>
      <c r="L185" s="90">
        <v>830</v>
      </c>
      <c r="M185" s="90">
        <v>100.8</v>
      </c>
      <c r="N185" s="91">
        <v>3200</v>
      </c>
      <c r="O185" s="91">
        <v>500</v>
      </c>
      <c r="P185" s="91">
        <v>500</v>
      </c>
      <c r="Q185" s="91">
        <v>500</v>
      </c>
      <c r="R185" s="91"/>
      <c r="S185" s="53">
        <f t="shared" si="15"/>
        <v>19960.8</v>
      </c>
      <c r="U185" s="46">
        <f>IFERROR(VLOOKUP(G185,[6]Summary!$C$4:$J$234,8,FALSE)," ")</f>
        <v>14330</v>
      </c>
    </row>
    <row r="186" spans="3:21" x14ac:dyDescent="0.3">
      <c r="C186" s="68" t="str">
        <f t="shared" si="12"/>
        <v>Mechatronics Servicing NC III</v>
      </c>
      <c r="D186" s="802"/>
      <c r="E186" s="93">
        <f t="shared" ref="E186:E206" si="18">E185+1</f>
        <v>34</v>
      </c>
      <c r="F186" s="93" t="s">
        <v>190</v>
      </c>
      <c r="G186" s="94" t="s">
        <v>191</v>
      </c>
      <c r="H186" s="89">
        <v>196</v>
      </c>
      <c r="I186" s="89">
        <v>25</v>
      </c>
      <c r="J186" s="50">
        <v>8000</v>
      </c>
      <c r="K186" s="51">
        <f t="shared" si="14"/>
        <v>12695</v>
      </c>
      <c r="L186" s="90">
        <v>905</v>
      </c>
      <c r="M186" s="90">
        <v>100.8</v>
      </c>
      <c r="N186" s="91">
        <v>4000</v>
      </c>
      <c r="O186" s="91">
        <v>500</v>
      </c>
      <c r="P186" s="91">
        <v>500</v>
      </c>
      <c r="Q186" s="91">
        <v>500</v>
      </c>
      <c r="R186" s="91"/>
      <c r="S186" s="53">
        <f t="shared" si="15"/>
        <v>19200.8</v>
      </c>
      <c r="U186" s="46">
        <f>IFERROR(VLOOKUP(G186,[6]Summary!$C$4:$J$234,8,FALSE)," ")</f>
        <v>12695</v>
      </c>
    </row>
    <row r="187" spans="3:21" x14ac:dyDescent="0.3">
      <c r="C187" s="68" t="str">
        <f t="shared" si="12"/>
        <v>Mechatronics Servicing NC IV</v>
      </c>
      <c r="D187" s="803"/>
      <c r="E187" s="93">
        <f t="shared" si="18"/>
        <v>35</v>
      </c>
      <c r="F187" s="93" t="s">
        <v>192</v>
      </c>
      <c r="G187" s="94" t="s">
        <v>193</v>
      </c>
      <c r="H187" s="89">
        <v>200</v>
      </c>
      <c r="I187" s="89">
        <v>25</v>
      </c>
      <c r="J187" s="50">
        <v>10000</v>
      </c>
      <c r="K187" s="51">
        <f t="shared" si="14"/>
        <v>13009</v>
      </c>
      <c r="L187" s="90">
        <v>1060</v>
      </c>
      <c r="M187" s="90">
        <v>100.8</v>
      </c>
      <c r="N187" s="91">
        <v>4000</v>
      </c>
      <c r="O187" s="91">
        <v>500</v>
      </c>
      <c r="P187" s="91">
        <v>500</v>
      </c>
      <c r="Q187" s="91">
        <v>500</v>
      </c>
      <c r="R187" s="91"/>
      <c r="S187" s="53">
        <f t="shared" si="15"/>
        <v>19669.8</v>
      </c>
      <c r="U187" s="46">
        <f>IFERROR(VLOOKUP(G187,[6]Summary!$C$4:$J$234,8,FALSE)," ")</f>
        <v>13009</v>
      </c>
    </row>
    <row r="188" spans="3:21" ht="28" x14ac:dyDescent="0.3">
      <c r="C188" s="68" t="str">
        <f t="shared" si="12"/>
        <v>Furniture Making (Finishing) NC II</v>
      </c>
      <c r="D188" s="102" t="s">
        <v>194</v>
      </c>
      <c r="E188" s="93">
        <f t="shared" si="18"/>
        <v>36</v>
      </c>
      <c r="F188" s="93" t="s">
        <v>195</v>
      </c>
      <c r="G188" s="94" t="s">
        <v>196</v>
      </c>
      <c r="H188" s="89">
        <v>212</v>
      </c>
      <c r="I188" s="89">
        <v>27</v>
      </c>
      <c r="J188" s="50">
        <v>5000</v>
      </c>
      <c r="K188" s="51">
        <f t="shared" si="14"/>
        <v>10866</v>
      </c>
      <c r="L188" s="90">
        <v>500</v>
      </c>
      <c r="M188" s="90">
        <v>100.8</v>
      </c>
      <c r="N188" s="91">
        <v>4320</v>
      </c>
      <c r="O188" s="91">
        <v>500</v>
      </c>
      <c r="P188" s="91">
        <v>500</v>
      </c>
      <c r="Q188" s="91">
        <v>500</v>
      </c>
      <c r="R188" s="91"/>
      <c r="S188" s="53">
        <f t="shared" si="15"/>
        <v>17286.8</v>
      </c>
      <c r="U188" s="46">
        <f>IFERROR(VLOOKUP(G188,[6]Summary!$C$4:$J$234,8,FALSE)," ")</f>
        <v>10866</v>
      </c>
    </row>
    <row r="189" spans="3:21" ht="31.5" customHeight="1" x14ac:dyDescent="0.3">
      <c r="C189" s="68" t="str">
        <f t="shared" si="12"/>
        <v>Food Processing NC II</v>
      </c>
      <c r="D189" s="102" t="s">
        <v>217</v>
      </c>
      <c r="E189" s="93">
        <f t="shared" si="18"/>
        <v>37</v>
      </c>
      <c r="F189" s="93" t="s">
        <v>218</v>
      </c>
      <c r="G189" s="94" t="s">
        <v>29</v>
      </c>
      <c r="H189" s="89">
        <v>552</v>
      </c>
      <c r="I189" s="89">
        <v>69</v>
      </c>
      <c r="J189" s="50">
        <v>3500</v>
      </c>
      <c r="K189" s="51">
        <f t="shared" si="14"/>
        <v>21145</v>
      </c>
      <c r="L189" s="52">
        <v>1096</v>
      </c>
      <c r="M189" s="90">
        <v>100.8</v>
      </c>
      <c r="N189" s="91">
        <v>11040</v>
      </c>
      <c r="O189" s="91">
        <v>500</v>
      </c>
      <c r="P189" s="91">
        <v>500</v>
      </c>
      <c r="Q189" s="91">
        <v>500</v>
      </c>
      <c r="R189" s="91"/>
      <c r="S189" s="53">
        <f t="shared" si="15"/>
        <v>34881.800000000003</v>
      </c>
      <c r="U189" s="46">
        <f>IFERROR(VLOOKUP(G189,[6]Summary!$C$4:$J$234,8,FALSE)," ")</f>
        <v>21145</v>
      </c>
    </row>
    <row r="190" spans="3:21" x14ac:dyDescent="0.3">
      <c r="C190" s="68" t="str">
        <f t="shared" si="12"/>
        <v>2D Animation NC III</v>
      </c>
      <c r="D190" s="804" t="s">
        <v>170</v>
      </c>
      <c r="E190" s="93">
        <v>38</v>
      </c>
      <c r="F190" s="93" t="s">
        <v>171</v>
      </c>
      <c r="G190" s="94" t="s">
        <v>172</v>
      </c>
      <c r="H190" s="89">
        <v>840</v>
      </c>
      <c r="I190" s="89">
        <v>105</v>
      </c>
      <c r="J190" s="50">
        <v>25000</v>
      </c>
      <c r="K190" s="51">
        <f t="shared" si="14"/>
        <v>51597</v>
      </c>
      <c r="L190" s="90">
        <v>500</v>
      </c>
      <c r="M190" s="90">
        <v>100.8</v>
      </c>
      <c r="N190" s="91">
        <v>16800</v>
      </c>
      <c r="O190" s="91">
        <v>500</v>
      </c>
      <c r="P190" s="91">
        <v>500</v>
      </c>
      <c r="Q190" s="91">
        <v>500</v>
      </c>
      <c r="R190" s="91"/>
      <c r="S190" s="53">
        <f t="shared" si="15"/>
        <v>70497.8</v>
      </c>
      <c r="U190" s="46">
        <f>IFERROR(VLOOKUP(G190,[6]Summary!$C$4:$J$234,8,FALSE)," ")</f>
        <v>51597</v>
      </c>
    </row>
    <row r="191" spans="3:21" x14ac:dyDescent="0.3">
      <c r="C191" s="68" t="str">
        <f t="shared" si="12"/>
        <v>3D Animation NC III</v>
      </c>
      <c r="D191" s="804"/>
      <c r="E191" s="93">
        <f t="shared" si="18"/>
        <v>39</v>
      </c>
      <c r="F191" s="54" t="s">
        <v>171</v>
      </c>
      <c r="G191" s="100" t="s">
        <v>174</v>
      </c>
      <c r="H191" s="89">
        <v>1040</v>
      </c>
      <c r="I191" s="89">
        <v>130</v>
      </c>
      <c r="J191" s="50">
        <v>35000</v>
      </c>
      <c r="K191" s="51">
        <f t="shared" si="14"/>
        <v>36195</v>
      </c>
      <c r="L191" s="90">
        <v>500</v>
      </c>
      <c r="M191" s="90">
        <v>100.8</v>
      </c>
      <c r="N191" s="91">
        <v>20800</v>
      </c>
      <c r="O191" s="91">
        <v>500</v>
      </c>
      <c r="P191" s="91">
        <v>500</v>
      </c>
      <c r="Q191" s="91">
        <v>500</v>
      </c>
      <c r="R191" s="91"/>
      <c r="S191" s="53">
        <f t="shared" si="15"/>
        <v>59095.8</v>
      </c>
      <c r="U191" s="46">
        <f>IFERROR(VLOOKUP(G191,[6]Summary!$C$4:$J$234,8,FALSE)," ")</f>
        <v>36195</v>
      </c>
    </row>
    <row r="192" spans="3:21" x14ac:dyDescent="0.3">
      <c r="C192" s="68" t="str">
        <f t="shared" si="12"/>
        <v>Animation NC II</v>
      </c>
      <c r="D192" s="804"/>
      <c r="E192" s="93">
        <f t="shared" si="18"/>
        <v>40</v>
      </c>
      <c r="F192" s="93" t="s">
        <v>175</v>
      </c>
      <c r="G192" s="94" t="s">
        <v>176</v>
      </c>
      <c r="H192" s="89">
        <v>516</v>
      </c>
      <c r="I192" s="89">
        <v>65</v>
      </c>
      <c r="J192" s="50">
        <v>15000</v>
      </c>
      <c r="K192" s="51">
        <v>26210</v>
      </c>
      <c r="L192" s="90">
        <v>500</v>
      </c>
      <c r="M192" s="90">
        <v>100.8</v>
      </c>
      <c r="N192" s="91">
        <v>10400</v>
      </c>
      <c r="O192" s="91">
        <v>500</v>
      </c>
      <c r="P192" s="91">
        <v>500</v>
      </c>
      <c r="Q192" s="91">
        <v>500</v>
      </c>
      <c r="R192" s="91"/>
      <c r="S192" s="53">
        <f t="shared" si="15"/>
        <v>38710.800000000003</v>
      </c>
      <c r="U192" s="46">
        <f>IFERROR(VLOOKUP(G192,[6]Summary!$C$4:$J$234,8,FALSE)," ")</f>
        <v>17189</v>
      </c>
    </row>
    <row r="193" spans="2:21" x14ac:dyDescent="0.3">
      <c r="C193" s="68" t="str">
        <f t="shared" si="12"/>
        <v>Game Programming NC III</v>
      </c>
      <c r="D193" s="804"/>
      <c r="E193" s="93">
        <f t="shared" si="18"/>
        <v>41</v>
      </c>
      <c r="F193" s="93" t="s">
        <v>177</v>
      </c>
      <c r="G193" s="94" t="s">
        <v>178</v>
      </c>
      <c r="H193" s="89">
        <v>1234</v>
      </c>
      <c r="I193" s="89">
        <v>155</v>
      </c>
      <c r="J193" s="50">
        <v>35000</v>
      </c>
      <c r="K193" s="51">
        <f t="shared" si="14"/>
        <v>49260</v>
      </c>
      <c r="L193" s="90">
        <v>500</v>
      </c>
      <c r="M193" s="90">
        <v>100.8</v>
      </c>
      <c r="N193" s="91">
        <v>24800</v>
      </c>
      <c r="O193" s="91">
        <v>500</v>
      </c>
      <c r="P193" s="91">
        <v>500</v>
      </c>
      <c r="Q193" s="91">
        <v>500</v>
      </c>
      <c r="R193" s="91"/>
      <c r="S193" s="53">
        <f t="shared" si="15"/>
        <v>76160.800000000003</v>
      </c>
      <c r="U193" s="46">
        <f>IFERROR(VLOOKUP(G193,[6]Summary!$C$4:$J$234,8,FALSE)," ")</f>
        <v>49260</v>
      </c>
    </row>
    <row r="194" spans="2:21" ht="16.5" customHeight="1" x14ac:dyDescent="0.3">
      <c r="C194" s="68" t="str">
        <f t="shared" si="12"/>
        <v>Creative Web Design</v>
      </c>
      <c r="D194" s="804"/>
      <c r="E194" s="93">
        <f t="shared" si="18"/>
        <v>42</v>
      </c>
      <c r="F194" s="54"/>
      <c r="G194" s="100" t="s">
        <v>179</v>
      </c>
      <c r="H194" s="89">
        <v>102</v>
      </c>
      <c r="I194" s="89">
        <v>13</v>
      </c>
      <c r="J194" s="50">
        <v>30000</v>
      </c>
      <c r="K194" s="51">
        <v>30000</v>
      </c>
      <c r="L194" s="90">
        <v>0</v>
      </c>
      <c r="M194" s="90">
        <v>100.8</v>
      </c>
      <c r="N194" s="91">
        <v>2080</v>
      </c>
      <c r="O194" s="91">
        <v>500</v>
      </c>
      <c r="P194" s="91">
        <v>500</v>
      </c>
      <c r="Q194" s="91">
        <v>500</v>
      </c>
      <c r="R194" s="91"/>
      <c r="S194" s="53">
        <f t="shared" si="15"/>
        <v>33680.800000000003</v>
      </c>
      <c r="U194" s="46">
        <f>IFERROR(VLOOKUP(G194,[6]Summary!$C$4:$J$234,8,FALSE)," ")</f>
        <v>3932</v>
      </c>
    </row>
    <row r="195" spans="2:21" x14ac:dyDescent="0.3">
      <c r="C195" s="68" t="str">
        <f t="shared" si="12"/>
        <v>*Web Development NC III</v>
      </c>
      <c r="D195" s="804"/>
      <c r="E195" s="93">
        <f t="shared" si="18"/>
        <v>43</v>
      </c>
      <c r="F195" s="93" t="s">
        <v>180</v>
      </c>
      <c r="G195" s="94" t="s">
        <v>181</v>
      </c>
      <c r="H195" s="89">
        <v>1188</v>
      </c>
      <c r="I195" s="89">
        <v>149</v>
      </c>
      <c r="J195" s="50">
        <v>30000</v>
      </c>
      <c r="K195" s="51">
        <f t="shared" si="14"/>
        <v>40065</v>
      </c>
      <c r="L195" s="90">
        <v>575</v>
      </c>
      <c r="M195" s="90">
        <v>100.8</v>
      </c>
      <c r="N195" s="91">
        <v>23840</v>
      </c>
      <c r="O195" s="91">
        <v>500</v>
      </c>
      <c r="P195" s="91">
        <v>500</v>
      </c>
      <c r="Q195" s="91">
        <v>500</v>
      </c>
      <c r="R195" s="91"/>
      <c r="S195" s="53">
        <f t="shared" si="15"/>
        <v>66080.800000000003</v>
      </c>
      <c r="U195" s="46">
        <f>IFERROR(VLOOKUP(G195,[6]Summary!$C$4:$J$234,8,FALSE)," ")</f>
        <v>40065</v>
      </c>
    </row>
    <row r="196" spans="2:21" ht="16.5" customHeight="1" x14ac:dyDescent="0.3">
      <c r="C196" s="68" t="str">
        <f t="shared" si="12"/>
        <v>Visual Graphic Design NC III</v>
      </c>
      <c r="D196" s="804"/>
      <c r="E196" s="93">
        <f t="shared" si="18"/>
        <v>44</v>
      </c>
      <c r="F196" s="54" t="s">
        <v>182</v>
      </c>
      <c r="G196" s="100" t="s">
        <v>183</v>
      </c>
      <c r="H196" s="89">
        <v>487</v>
      </c>
      <c r="I196" s="89">
        <v>61</v>
      </c>
      <c r="J196" s="50">
        <v>10000</v>
      </c>
      <c r="K196" s="51">
        <f t="shared" si="14"/>
        <v>17203</v>
      </c>
      <c r="L196" s="90">
        <v>500</v>
      </c>
      <c r="M196" s="90">
        <v>100.8</v>
      </c>
      <c r="N196" s="91">
        <v>9760</v>
      </c>
      <c r="O196" s="91">
        <v>500</v>
      </c>
      <c r="P196" s="91">
        <v>500</v>
      </c>
      <c r="Q196" s="91">
        <v>500</v>
      </c>
      <c r="R196" s="91"/>
      <c r="S196" s="53">
        <f t="shared" si="15"/>
        <v>29063.8</v>
      </c>
      <c r="U196" s="46">
        <f>IFERROR(VLOOKUP(G196,[6]Summary!$C$4:$J$234,8,FALSE)," ")</f>
        <v>17203</v>
      </c>
    </row>
    <row r="197" spans="2:21" x14ac:dyDescent="0.3">
      <c r="C197" s="68" t="str">
        <f t="shared" si="12"/>
        <v>*Visual Graphic Design NC III</v>
      </c>
      <c r="D197" s="804"/>
      <c r="E197" s="93">
        <f t="shared" si="18"/>
        <v>45</v>
      </c>
      <c r="F197" s="54" t="s">
        <v>182</v>
      </c>
      <c r="G197" s="100" t="s">
        <v>184</v>
      </c>
      <c r="H197" s="89">
        <v>501</v>
      </c>
      <c r="I197" s="89">
        <v>63</v>
      </c>
      <c r="J197" s="50">
        <v>10000</v>
      </c>
      <c r="K197" s="51">
        <f t="shared" si="14"/>
        <v>17203</v>
      </c>
      <c r="L197" s="90">
        <v>500</v>
      </c>
      <c r="M197" s="90">
        <v>100.8</v>
      </c>
      <c r="N197" s="91">
        <v>10080</v>
      </c>
      <c r="O197" s="91">
        <v>500</v>
      </c>
      <c r="P197" s="91">
        <v>500</v>
      </c>
      <c r="Q197" s="91">
        <v>500</v>
      </c>
      <c r="R197" s="91"/>
      <c r="S197" s="53">
        <f t="shared" si="15"/>
        <v>29383.8</v>
      </c>
      <c r="U197" s="46">
        <f>IFERROR(VLOOKUP(G197,[6]Summary!$C$4:$J$234,8,FALSE)," ")</f>
        <v>17203</v>
      </c>
    </row>
    <row r="198" spans="2:21" x14ac:dyDescent="0.3">
      <c r="C198" s="68" t="str">
        <f t="shared" si="12"/>
        <v>Bread and Pastry Production NC II</v>
      </c>
      <c r="D198" s="804" t="s">
        <v>225</v>
      </c>
      <c r="E198" s="93">
        <f t="shared" si="18"/>
        <v>46</v>
      </c>
      <c r="F198" s="93" t="s">
        <v>226</v>
      </c>
      <c r="G198" s="94" t="s">
        <v>25</v>
      </c>
      <c r="H198" s="89">
        <v>141</v>
      </c>
      <c r="I198" s="89">
        <v>18</v>
      </c>
      <c r="J198" s="50">
        <v>3500</v>
      </c>
      <c r="K198" s="51">
        <f t="shared" si="14"/>
        <v>16968</v>
      </c>
      <c r="L198" s="90">
        <v>400</v>
      </c>
      <c r="M198" s="90">
        <v>100.8</v>
      </c>
      <c r="N198" s="91">
        <v>2880</v>
      </c>
      <c r="O198" s="91">
        <v>500</v>
      </c>
      <c r="P198" s="91">
        <v>500</v>
      </c>
      <c r="Q198" s="91">
        <v>500</v>
      </c>
      <c r="R198" s="91"/>
      <c r="S198" s="53">
        <f t="shared" si="15"/>
        <v>21848.799999999999</v>
      </c>
      <c r="U198" s="46">
        <f>IFERROR(VLOOKUP(G198,[6]Summary!$C$4:$J$234,8,FALSE)," ")</f>
        <v>16968</v>
      </c>
    </row>
    <row r="199" spans="2:21" x14ac:dyDescent="0.3">
      <c r="C199" s="68" t="str">
        <f t="shared" si="12"/>
        <v>Housekeeping NC III</v>
      </c>
      <c r="D199" s="804"/>
      <c r="E199" s="93">
        <f t="shared" si="18"/>
        <v>47</v>
      </c>
      <c r="F199" s="93" t="s">
        <v>227</v>
      </c>
      <c r="G199" s="94" t="s">
        <v>228</v>
      </c>
      <c r="H199" s="89">
        <v>76</v>
      </c>
      <c r="I199" s="89">
        <v>10</v>
      </c>
      <c r="J199" s="50">
        <v>6000</v>
      </c>
      <c r="K199" s="51">
        <v>6000</v>
      </c>
      <c r="L199" s="90">
        <v>553</v>
      </c>
      <c r="M199" s="90">
        <v>100.8</v>
      </c>
      <c r="N199" s="91">
        <v>1600</v>
      </c>
      <c r="O199" s="91">
        <v>500</v>
      </c>
      <c r="P199" s="91">
        <v>500</v>
      </c>
      <c r="Q199" s="91">
        <v>500</v>
      </c>
      <c r="R199" s="91"/>
      <c r="S199" s="53">
        <f t="shared" si="15"/>
        <v>9753.7999999999993</v>
      </c>
      <c r="U199" s="46">
        <f>IFERROR(VLOOKUP(G199,[6]Summary!$C$4:$J$234,8,FALSE)," ")</f>
        <v>5140</v>
      </c>
    </row>
    <row r="200" spans="2:21" ht="16.5" customHeight="1" x14ac:dyDescent="0.3">
      <c r="C200" s="68" t="str">
        <f t="shared" si="12"/>
        <v>Barangay Health Services NC II</v>
      </c>
      <c r="D200" s="804" t="s">
        <v>197</v>
      </c>
      <c r="E200" s="93">
        <f t="shared" si="18"/>
        <v>48</v>
      </c>
      <c r="F200" s="54" t="s">
        <v>198</v>
      </c>
      <c r="G200" s="100" t="s">
        <v>24</v>
      </c>
      <c r="H200" s="89">
        <v>560</v>
      </c>
      <c r="I200" s="89">
        <v>70</v>
      </c>
      <c r="J200" s="50">
        <v>5000</v>
      </c>
      <c r="K200" s="51">
        <f t="shared" si="14"/>
        <v>15421</v>
      </c>
      <c r="L200" s="90">
        <v>400</v>
      </c>
      <c r="M200" s="90">
        <v>100.8</v>
      </c>
      <c r="N200" s="91">
        <v>11200</v>
      </c>
      <c r="O200" s="91">
        <v>500</v>
      </c>
      <c r="P200" s="91">
        <v>500</v>
      </c>
      <c r="Q200" s="91">
        <v>500</v>
      </c>
      <c r="R200" s="91"/>
      <c r="S200" s="53">
        <f t="shared" si="15"/>
        <v>28621.8</v>
      </c>
      <c r="U200" s="46">
        <f>IFERROR(VLOOKUP(G200,[6]Summary!$C$4:$J$234,8,FALSE)," ")</f>
        <v>15421</v>
      </c>
    </row>
    <row r="201" spans="2:21" x14ac:dyDescent="0.3">
      <c r="C201" s="68" t="str">
        <f t="shared" si="12"/>
        <v>*Barangay Health Services NC II</v>
      </c>
      <c r="D201" s="804"/>
      <c r="E201" s="93">
        <f t="shared" si="18"/>
        <v>49</v>
      </c>
      <c r="F201" s="54" t="s">
        <v>198</v>
      </c>
      <c r="G201" s="100" t="s">
        <v>200</v>
      </c>
      <c r="H201" s="89">
        <v>463</v>
      </c>
      <c r="I201" s="89">
        <v>58</v>
      </c>
      <c r="J201" s="50">
        <v>5000</v>
      </c>
      <c r="K201" s="51">
        <f t="shared" si="14"/>
        <v>15421</v>
      </c>
      <c r="L201" s="90">
        <v>580</v>
      </c>
      <c r="M201" s="90">
        <v>100.8</v>
      </c>
      <c r="N201" s="91">
        <v>9280</v>
      </c>
      <c r="O201" s="91">
        <v>500</v>
      </c>
      <c r="P201" s="91">
        <v>500</v>
      </c>
      <c r="Q201" s="91">
        <v>500</v>
      </c>
      <c r="R201" s="91"/>
      <c r="S201" s="53">
        <f t="shared" si="15"/>
        <v>26881.8</v>
      </c>
      <c r="U201" s="46">
        <f>IFERROR(VLOOKUP(G201,[6]Summary!$C$4:$J$234,8,FALSE)," ")</f>
        <v>15421</v>
      </c>
    </row>
    <row r="202" spans="2:21" x14ac:dyDescent="0.3">
      <c r="C202" s="68" t="str">
        <f t="shared" ref="C202:C265" si="19">G202</f>
        <v>Hilot (Wellness Massage) NC II</v>
      </c>
      <c r="D202" s="804"/>
      <c r="E202" s="93">
        <f t="shared" si="18"/>
        <v>50</v>
      </c>
      <c r="F202" s="93" t="s">
        <v>201</v>
      </c>
      <c r="G202" s="101" t="s">
        <v>202</v>
      </c>
      <c r="H202" s="89">
        <v>120</v>
      </c>
      <c r="I202" s="89">
        <v>15</v>
      </c>
      <c r="J202" s="50">
        <v>5000</v>
      </c>
      <c r="K202" s="51">
        <f t="shared" si="14"/>
        <v>6449</v>
      </c>
      <c r="L202" s="90">
        <v>500</v>
      </c>
      <c r="M202" s="90">
        <v>100.8</v>
      </c>
      <c r="N202" s="91">
        <v>2400</v>
      </c>
      <c r="O202" s="91">
        <v>500</v>
      </c>
      <c r="P202" s="91">
        <v>500</v>
      </c>
      <c r="Q202" s="91">
        <v>500</v>
      </c>
      <c r="R202" s="91"/>
      <c r="S202" s="53">
        <f t="shared" si="15"/>
        <v>10949.8</v>
      </c>
      <c r="U202" s="46">
        <f>IFERROR(VLOOKUP(G202,[6]Summary!$C$4:$J$234,8,FALSE)," ")</f>
        <v>6449</v>
      </c>
    </row>
    <row r="203" spans="2:21" x14ac:dyDescent="0.3">
      <c r="C203" s="68" t="str">
        <f t="shared" si="19"/>
        <v>Domestic Work NC II</v>
      </c>
      <c r="D203" s="804"/>
      <c r="E203" s="93">
        <f t="shared" si="18"/>
        <v>51</v>
      </c>
      <c r="F203" s="93" t="s">
        <v>203</v>
      </c>
      <c r="G203" s="101" t="s">
        <v>204</v>
      </c>
      <c r="H203" s="89">
        <v>218</v>
      </c>
      <c r="I203" s="89">
        <v>28</v>
      </c>
      <c r="J203" s="50">
        <v>5000</v>
      </c>
      <c r="K203" s="51">
        <f t="shared" si="14"/>
        <v>10138</v>
      </c>
      <c r="L203" s="90">
        <v>745</v>
      </c>
      <c r="M203" s="90">
        <v>100.8</v>
      </c>
      <c r="N203" s="91">
        <v>4480</v>
      </c>
      <c r="O203" s="91">
        <v>500</v>
      </c>
      <c r="P203" s="91">
        <v>500</v>
      </c>
      <c r="Q203" s="91">
        <v>500</v>
      </c>
      <c r="R203" s="91"/>
      <c r="S203" s="53">
        <f t="shared" si="15"/>
        <v>16963.8</v>
      </c>
      <c r="U203" s="46">
        <f>IFERROR(VLOOKUP(G203,[6]Summary!$C$4:$J$234,8,FALSE)," ")</f>
        <v>10138</v>
      </c>
    </row>
    <row r="204" spans="2:21" x14ac:dyDescent="0.3">
      <c r="C204" s="68" t="str">
        <f t="shared" si="19"/>
        <v>Beauty Care NC II</v>
      </c>
      <c r="D204" s="804"/>
      <c r="E204" s="93">
        <f t="shared" si="18"/>
        <v>52</v>
      </c>
      <c r="F204" s="93" t="s">
        <v>205</v>
      </c>
      <c r="G204" s="94" t="s">
        <v>206</v>
      </c>
      <c r="H204" s="89">
        <v>1098</v>
      </c>
      <c r="I204" s="89">
        <v>138</v>
      </c>
      <c r="J204" s="50">
        <v>5000</v>
      </c>
      <c r="K204" s="51">
        <v>28410</v>
      </c>
      <c r="L204" s="90">
        <v>600</v>
      </c>
      <c r="M204" s="90">
        <v>100.8</v>
      </c>
      <c r="N204" s="91">
        <v>22080</v>
      </c>
      <c r="O204" s="91">
        <v>500</v>
      </c>
      <c r="P204" s="91">
        <v>500</v>
      </c>
      <c r="Q204" s="91">
        <v>500</v>
      </c>
      <c r="R204" s="91"/>
      <c r="S204" s="53">
        <f t="shared" si="15"/>
        <v>52690.8</v>
      </c>
      <c r="U204" s="46">
        <f>IFERROR(VLOOKUP(G204,[6]Summary!$C$4:$J$234,8,FALSE)," ")</f>
        <v>12152</v>
      </c>
    </row>
    <row r="205" spans="2:21" x14ac:dyDescent="0.3">
      <c r="C205" s="68" t="s">
        <v>207</v>
      </c>
      <c r="D205" s="804"/>
      <c r="E205" s="93">
        <f t="shared" si="18"/>
        <v>53</v>
      </c>
      <c r="F205" s="93" t="s">
        <v>208</v>
      </c>
      <c r="G205" s="48" t="s">
        <v>209</v>
      </c>
      <c r="H205" s="89">
        <v>656</v>
      </c>
      <c r="I205" s="89">
        <v>82</v>
      </c>
      <c r="J205" s="50">
        <v>5000</v>
      </c>
      <c r="K205" s="51">
        <f t="shared" si="14"/>
        <v>13577</v>
      </c>
      <c r="L205" s="90">
        <v>600</v>
      </c>
      <c r="M205" s="90">
        <v>100.8</v>
      </c>
      <c r="N205" s="91">
        <v>13120</v>
      </c>
      <c r="O205" s="91">
        <v>500</v>
      </c>
      <c r="P205" s="91">
        <v>500</v>
      </c>
      <c r="Q205" s="91">
        <v>500</v>
      </c>
      <c r="R205" s="91"/>
      <c r="S205" s="53">
        <f t="shared" si="15"/>
        <v>28897.8</v>
      </c>
      <c r="U205" s="46">
        <f>IFERROR(VLOOKUP(G205,[6]Summary!$C$4:$J$234,8,FALSE)," ")</f>
        <v>13577</v>
      </c>
    </row>
    <row r="206" spans="2:21" ht="16" thickBot="1" x14ac:dyDescent="0.35">
      <c r="C206" s="68" t="str">
        <f t="shared" si="19"/>
        <v>Photography NC II</v>
      </c>
      <c r="D206" s="103" t="s">
        <v>247</v>
      </c>
      <c r="E206" s="93">
        <f t="shared" si="18"/>
        <v>54</v>
      </c>
      <c r="F206" s="95" t="s">
        <v>248</v>
      </c>
      <c r="G206" s="104" t="s">
        <v>249</v>
      </c>
      <c r="H206" s="97">
        <v>132</v>
      </c>
      <c r="I206" s="97">
        <v>17</v>
      </c>
      <c r="J206" s="62">
        <v>7000</v>
      </c>
      <c r="K206" s="63">
        <v>7000</v>
      </c>
      <c r="L206" s="98">
        <v>500</v>
      </c>
      <c r="M206" s="98">
        <v>100.8</v>
      </c>
      <c r="N206" s="99">
        <v>2720</v>
      </c>
      <c r="O206" s="99">
        <v>500</v>
      </c>
      <c r="P206" s="99">
        <v>500</v>
      </c>
      <c r="Q206" s="99">
        <v>500</v>
      </c>
      <c r="R206" s="99"/>
      <c r="S206" s="65">
        <f t="shared" si="15"/>
        <v>11820.8</v>
      </c>
      <c r="U206" s="46">
        <f>IFERROR(VLOOKUP(G206,[6]Summary!$C$4:$J$234,8,FALSE)," ")</f>
        <v>6197</v>
      </c>
    </row>
    <row r="207" spans="2:21" ht="28.5" customHeight="1" thickBot="1" x14ac:dyDescent="0.35">
      <c r="B207" s="84"/>
      <c r="C207" s="84">
        <f t="shared" si="19"/>
        <v>0</v>
      </c>
      <c r="D207" s="805" t="s">
        <v>298</v>
      </c>
      <c r="E207" s="806"/>
      <c r="F207" s="806"/>
      <c r="G207" s="806"/>
      <c r="H207" s="806"/>
      <c r="I207" s="807"/>
      <c r="J207" s="808"/>
      <c r="K207" s="805"/>
      <c r="L207" s="806"/>
      <c r="M207" s="806"/>
      <c r="N207" s="806"/>
      <c r="O207" s="806"/>
      <c r="P207" s="806"/>
      <c r="Q207" s="806"/>
      <c r="R207" s="806"/>
      <c r="S207" s="807"/>
      <c r="U207" s="46" t="str">
        <f>IFERROR(VLOOKUP(G207,[6]Summary!$C$4:$J$234,8,FALSE)," ")</f>
        <v xml:space="preserve"> </v>
      </c>
    </row>
    <row r="208" spans="2:21" ht="16.5" customHeight="1" x14ac:dyDescent="0.3">
      <c r="C208" s="68" t="str">
        <f t="shared" si="19"/>
        <v>Animal Health Care and Management NC III</v>
      </c>
      <c r="D208" s="810" t="s">
        <v>95</v>
      </c>
      <c r="E208" s="105">
        <v>1</v>
      </c>
      <c r="F208" s="105" t="s">
        <v>96</v>
      </c>
      <c r="G208" s="106" t="s">
        <v>97</v>
      </c>
      <c r="H208" s="107">
        <v>208</v>
      </c>
      <c r="I208" s="107">
        <f t="shared" ref="I208:I271" si="20">ROUNDUP(H208/8,0)</f>
        <v>26</v>
      </c>
      <c r="J208" s="108">
        <v>10000</v>
      </c>
      <c r="K208" s="43">
        <f t="shared" ref="K208:K271" si="21">U208</f>
        <v>11760</v>
      </c>
      <c r="L208" s="109">
        <v>500</v>
      </c>
      <c r="M208" s="109">
        <v>100.8</v>
      </c>
      <c r="N208" s="110">
        <f t="shared" ref="N208:N271" si="22">(IF(I208&gt;35,35,I208))*350</f>
        <v>9100</v>
      </c>
      <c r="O208" s="110">
        <v>500</v>
      </c>
      <c r="P208" s="110">
        <v>500</v>
      </c>
      <c r="Q208" s="111"/>
      <c r="R208" s="111"/>
      <c r="S208" s="45">
        <f t="shared" ref="S208:S271" si="23">K208+L208+M208+N208+O208+P208+Q208+R208</f>
        <v>22460.799999999999</v>
      </c>
      <c r="U208" s="46">
        <f>IFERROR(VLOOKUP(G208,[6]Summary!$C$4:$J$234,8,FALSE)," ")</f>
        <v>11760</v>
      </c>
    </row>
    <row r="209" spans="1:21" x14ac:dyDescent="0.3">
      <c r="C209" s="68" t="str">
        <f t="shared" si="19"/>
        <v>Animal Production (Poultry-Chicken) NC II</v>
      </c>
      <c r="D209" s="809"/>
      <c r="E209" s="112">
        <f t="shared" ref="E209:E272" si="24">E208+1</f>
        <v>2</v>
      </c>
      <c r="F209" s="112" t="s">
        <v>99</v>
      </c>
      <c r="G209" s="113" t="s">
        <v>100</v>
      </c>
      <c r="H209" s="114">
        <v>226</v>
      </c>
      <c r="I209" s="114">
        <f t="shared" si="20"/>
        <v>29</v>
      </c>
      <c r="J209" s="108">
        <v>10000</v>
      </c>
      <c r="K209" s="51">
        <f t="shared" si="21"/>
        <v>11069</v>
      </c>
      <c r="L209" s="115">
        <v>590</v>
      </c>
      <c r="M209" s="115">
        <v>100.8</v>
      </c>
      <c r="N209" s="116">
        <f t="shared" si="22"/>
        <v>10150</v>
      </c>
      <c r="O209" s="116">
        <v>500</v>
      </c>
      <c r="P209" s="116">
        <v>500</v>
      </c>
      <c r="Q209" s="117"/>
      <c r="R209" s="117"/>
      <c r="S209" s="53">
        <f t="shared" si="23"/>
        <v>22909.8</v>
      </c>
      <c r="U209" s="46">
        <f>IFERROR(VLOOKUP(G209,[6]Summary!$C$4:$J$234,8,FALSE)," ")</f>
        <v>11069</v>
      </c>
    </row>
    <row r="210" spans="1:21" x14ac:dyDescent="0.3">
      <c r="C210" s="68" t="str">
        <f t="shared" si="19"/>
        <v>Animal Production (Swine) NC II</v>
      </c>
      <c r="D210" s="809"/>
      <c r="E210" s="112">
        <f t="shared" si="24"/>
        <v>3</v>
      </c>
      <c r="F210" s="112" t="s">
        <v>101</v>
      </c>
      <c r="G210" s="113" t="s">
        <v>102</v>
      </c>
      <c r="H210" s="114">
        <v>306</v>
      </c>
      <c r="I210" s="114">
        <f t="shared" si="20"/>
        <v>39</v>
      </c>
      <c r="J210" s="108">
        <v>10000</v>
      </c>
      <c r="K210" s="51">
        <f t="shared" si="21"/>
        <v>13259</v>
      </c>
      <c r="L210" s="115">
        <v>740</v>
      </c>
      <c r="M210" s="115">
        <v>100.8</v>
      </c>
      <c r="N210" s="116">
        <f t="shared" si="22"/>
        <v>12250</v>
      </c>
      <c r="O210" s="116">
        <v>500</v>
      </c>
      <c r="P210" s="116">
        <v>500</v>
      </c>
      <c r="Q210" s="117"/>
      <c r="R210" s="117"/>
      <c r="S210" s="53">
        <f t="shared" si="23"/>
        <v>27349.8</v>
      </c>
      <c r="U210" s="46">
        <f>IFERROR(VLOOKUP(G210,[6]Summary!$C$4:$J$234,8,FALSE)," ")</f>
        <v>13259</v>
      </c>
    </row>
    <row r="211" spans="1:21" x14ac:dyDescent="0.3">
      <c r="C211" s="68" t="str">
        <f t="shared" si="19"/>
        <v>Animal Production (Ruminants) NC II</v>
      </c>
      <c r="D211" s="809"/>
      <c r="E211" s="112">
        <f t="shared" si="24"/>
        <v>4</v>
      </c>
      <c r="F211" s="112" t="s">
        <v>103</v>
      </c>
      <c r="G211" s="113" t="s">
        <v>104</v>
      </c>
      <c r="H211" s="114">
        <v>306</v>
      </c>
      <c r="I211" s="114">
        <f t="shared" si="20"/>
        <v>39</v>
      </c>
      <c r="J211" s="108">
        <v>10000</v>
      </c>
      <c r="K211" s="51">
        <f t="shared" si="21"/>
        <v>19545</v>
      </c>
      <c r="L211" s="115">
        <v>625</v>
      </c>
      <c r="M211" s="115">
        <v>100.8</v>
      </c>
      <c r="N211" s="116">
        <f t="shared" si="22"/>
        <v>12250</v>
      </c>
      <c r="O211" s="116">
        <v>500</v>
      </c>
      <c r="P211" s="116">
        <v>500</v>
      </c>
      <c r="Q211" s="117"/>
      <c r="R211" s="117"/>
      <c r="S211" s="53">
        <f t="shared" si="23"/>
        <v>33520.800000000003</v>
      </c>
      <c r="U211" s="46">
        <f>IFERROR(VLOOKUP(G211,[6]Summary!$C$4:$J$234,8,FALSE)," ")</f>
        <v>19545</v>
      </c>
    </row>
    <row r="212" spans="1:21" x14ac:dyDescent="0.3">
      <c r="C212" s="68" t="str">
        <f t="shared" si="19"/>
        <v>Grains Production NC II</v>
      </c>
      <c r="D212" s="809"/>
      <c r="E212" s="112">
        <f t="shared" si="24"/>
        <v>5</v>
      </c>
      <c r="F212" s="112" t="s">
        <v>105</v>
      </c>
      <c r="G212" s="113" t="s">
        <v>106</v>
      </c>
      <c r="H212" s="114">
        <v>423</v>
      </c>
      <c r="I212" s="114">
        <f t="shared" si="20"/>
        <v>53</v>
      </c>
      <c r="J212" s="108">
        <v>18540</v>
      </c>
      <c r="K212" s="51">
        <f t="shared" si="21"/>
        <v>18553</v>
      </c>
      <c r="L212" s="115">
        <v>590</v>
      </c>
      <c r="M212" s="115">
        <v>100.8</v>
      </c>
      <c r="N212" s="116">
        <f t="shared" si="22"/>
        <v>12250</v>
      </c>
      <c r="O212" s="116">
        <v>500</v>
      </c>
      <c r="P212" s="116">
        <v>500</v>
      </c>
      <c r="Q212" s="117"/>
      <c r="R212" s="117"/>
      <c r="S212" s="53">
        <f t="shared" si="23"/>
        <v>32493.8</v>
      </c>
      <c r="U212" s="46">
        <f>IFERROR(VLOOKUP(G212,[6]Summary!$C$4:$J$234,8,FALSE)," ")</f>
        <v>18553</v>
      </c>
    </row>
    <row r="213" spans="1:21" x14ac:dyDescent="0.3">
      <c r="C213" s="68" t="str">
        <f t="shared" si="19"/>
        <v>Rubber Processing NC II</v>
      </c>
      <c r="D213" s="809"/>
      <c r="E213" s="112">
        <f t="shared" si="24"/>
        <v>6</v>
      </c>
      <c r="F213" s="112" t="s">
        <v>107</v>
      </c>
      <c r="G213" s="113" t="s">
        <v>108</v>
      </c>
      <c r="H213" s="114">
        <v>162</v>
      </c>
      <c r="I213" s="114">
        <f t="shared" si="20"/>
        <v>21</v>
      </c>
      <c r="J213" s="108">
        <v>10000</v>
      </c>
      <c r="K213" s="51">
        <f t="shared" si="21"/>
        <v>18847</v>
      </c>
      <c r="L213" s="115">
        <v>500</v>
      </c>
      <c r="M213" s="115">
        <v>100.8</v>
      </c>
      <c r="N213" s="116">
        <f t="shared" si="22"/>
        <v>7350</v>
      </c>
      <c r="O213" s="116">
        <v>500</v>
      </c>
      <c r="P213" s="116">
        <v>500</v>
      </c>
      <c r="Q213" s="117"/>
      <c r="R213" s="117"/>
      <c r="S213" s="53">
        <f t="shared" si="23"/>
        <v>27797.8</v>
      </c>
      <c r="U213" s="46">
        <f>IFERROR(VLOOKUP(G213,[6]Summary!$C$4:$J$234,8,FALSE)," ")</f>
        <v>18847</v>
      </c>
    </row>
    <row r="214" spans="1:21" ht="16" thickBot="1" x14ac:dyDescent="0.35">
      <c r="C214" s="68" t="str">
        <f t="shared" si="19"/>
        <v>Rubber Production NC II</v>
      </c>
      <c r="D214" s="809"/>
      <c r="E214" s="112">
        <f t="shared" si="24"/>
        <v>7</v>
      </c>
      <c r="F214" s="112" t="s">
        <v>109</v>
      </c>
      <c r="G214" s="113" t="s">
        <v>110</v>
      </c>
      <c r="H214" s="114">
        <v>242</v>
      </c>
      <c r="I214" s="114">
        <f t="shared" si="20"/>
        <v>31</v>
      </c>
      <c r="J214" s="108">
        <v>10000</v>
      </c>
      <c r="K214" s="51">
        <v>10000</v>
      </c>
      <c r="L214" s="115">
        <v>500</v>
      </c>
      <c r="M214" s="115">
        <v>100.8</v>
      </c>
      <c r="N214" s="116">
        <f t="shared" si="22"/>
        <v>10850</v>
      </c>
      <c r="O214" s="116">
        <v>500</v>
      </c>
      <c r="P214" s="116">
        <v>500</v>
      </c>
      <c r="Q214" s="117"/>
      <c r="R214" s="117"/>
      <c r="S214" s="53">
        <f t="shared" si="23"/>
        <v>22450.799999999999</v>
      </c>
      <c r="U214" s="46">
        <f>IFERROR(VLOOKUP(G214,[6]Summary!$C$4:$J$234,8,FALSE)," ")</f>
        <v>7566</v>
      </c>
    </row>
    <row r="215" spans="1:21" x14ac:dyDescent="0.25">
      <c r="A215" s="6" t="s">
        <v>50</v>
      </c>
      <c r="B215" s="7" t="s">
        <v>51</v>
      </c>
      <c r="C215" s="8" t="str">
        <f t="shared" si="19"/>
        <v>* - For Migrated Program</v>
      </c>
      <c r="D215" s="9"/>
      <c r="E215" s="10"/>
      <c r="F215" s="10"/>
      <c r="G215" s="11" t="s">
        <v>52</v>
      </c>
      <c r="H215" s="12" t="s">
        <v>53</v>
      </c>
      <c r="I215" s="13"/>
      <c r="J215" s="14"/>
      <c r="K215" s="15"/>
      <c r="L215" s="15"/>
      <c r="M215" s="15"/>
      <c r="N215" s="16" t="s">
        <v>54</v>
      </c>
      <c r="O215" s="17"/>
      <c r="P215" s="17"/>
      <c r="Q215" s="17"/>
      <c r="R215" s="17"/>
      <c r="S215" s="18"/>
      <c r="T215" s="19"/>
    </row>
    <row r="216" spans="1:21" ht="23.15" customHeight="1" thickBot="1" x14ac:dyDescent="0.7">
      <c r="A216" s="6" t="s">
        <v>50</v>
      </c>
      <c r="B216" s="21"/>
      <c r="C216" s="22">
        <f t="shared" si="19"/>
        <v>0</v>
      </c>
      <c r="D216" s="765" t="s">
        <v>55</v>
      </c>
      <c r="E216" s="766"/>
      <c r="F216" s="766"/>
      <c r="G216" s="766"/>
      <c r="H216" s="766"/>
      <c r="I216" s="766"/>
      <c r="J216" s="766"/>
      <c r="K216" s="766"/>
      <c r="L216" s="766"/>
      <c r="M216" s="766"/>
      <c r="N216" s="766"/>
      <c r="O216" s="766"/>
      <c r="P216" s="766"/>
      <c r="Q216" s="766"/>
      <c r="R216" s="766"/>
      <c r="S216" s="766"/>
      <c r="T216" s="23"/>
    </row>
    <row r="217" spans="1:21" ht="39" customHeight="1" thickBot="1" x14ac:dyDescent="0.3">
      <c r="A217" s="6" t="s">
        <v>50</v>
      </c>
      <c r="B217" s="7" t="s">
        <v>51</v>
      </c>
      <c r="C217" s="8">
        <f t="shared" si="19"/>
        <v>0</v>
      </c>
      <c r="D217" s="767" t="s">
        <v>56</v>
      </c>
      <c r="E217" s="768"/>
      <c r="F217" s="768"/>
      <c r="G217" s="768"/>
      <c r="H217" s="768"/>
      <c r="I217" s="768"/>
      <c r="J217" s="768"/>
      <c r="K217" s="768"/>
      <c r="L217" s="768"/>
      <c r="M217" s="768"/>
      <c r="N217" s="769" t="s">
        <v>299</v>
      </c>
      <c r="O217" s="769"/>
      <c r="P217" s="769"/>
      <c r="Q217" s="769"/>
      <c r="R217" s="769"/>
      <c r="S217" s="769"/>
      <c r="T217" s="24"/>
    </row>
    <row r="218" spans="1:21" ht="37.5" customHeight="1" thickBot="1" x14ac:dyDescent="0.3">
      <c r="A218" s="6" t="s">
        <v>50</v>
      </c>
      <c r="B218" s="7"/>
      <c r="C218" s="8">
        <f t="shared" si="19"/>
        <v>0</v>
      </c>
      <c r="D218" s="770" t="s">
        <v>58</v>
      </c>
      <c r="E218" s="770"/>
      <c r="F218" s="770"/>
      <c r="G218" s="770"/>
      <c r="H218" s="770" t="s">
        <v>59</v>
      </c>
      <c r="I218" s="770"/>
      <c r="J218" s="770"/>
      <c r="K218" s="770"/>
      <c r="L218" s="770"/>
      <c r="M218" s="770"/>
      <c r="N218" s="770" t="s">
        <v>60</v>
      </c>
      <c r="O218" s="770"/>
      <c r="P218" s="770"/>
      <c r="Q218" s="770"/>
      <c r="R218" s="770"/>
      <c r="S218" s="770"/>
      <c r="T218" s="24"/>
    </row>
    <row r="219" spans="1:21" ht="48.75" customHeight="1" thickBot="1" x14ac:dyDescent="0.3">
      <c r="A219" s="6" t="s">
        <v>50</v>
      </c>
      <c r="B219" s="7" t="s">
        <v>51</v>
      </c>
      <c r="C219" s="8">
        <f t="shared" si="19"/>
        <v>0</v>
      </c>
      <c r="D219" s="771" t="s">
        <v>61</v>
      </c>
      <c r="E219" s="772"/>
      <c r="F219" s="772"/>
      <c r="G219" s="772"/>
      <c r="H219" s="772"/>
      <c r="I219" s="772"/>
      <c r="J219" s="772"/>
      <c r="K219" s="772"/>
      <c r="L219" s="772"/>
      <c r="M219" s="772"/>
      <c r="N219" s="772"/>
      <c r="O219" s="772"/>
      <c r="P219" s="772"/>
      <c r="Q219" s="772"/>
      <c r="R219" s="772"/>
      <c r="S219" s="772"/>
      <c r="T219" s="24"/>
    </row>
    <row r="220" spans="1:21" ht="48" customHeight="1" thickBot="1" x14ac:dyDescent="0.3">
      <c r="A220" s="6" t="s">
        <v>50</v>
      </c>
      <c r="B220" s="7"/>
      <c r="C220" s="8"/>
      <c r="D220" s="25" t="s">
        <v>62</v>
      </c>
      <c r="E220" s="26" t="s">
        <v>63</v>
      </c>
      <c r="F220" s="26" t="s">
        <v>64</v>
      </c>
      <c r="G220" s="26" t="s">
        <v>65</v>
      </c>
      <c r="H220" s="27" t="s">
        <v>66</v>
      </c>
      <c r="I220" s="27" t="s">
        <v>67</v>
      </c>
      <c r="J220" s="28" t="s">
        <v>68</v>
      </c>
      <c r="K220" s="29" t="s">
        <v>69</v>
      </c>
      <c r="L220" s="29" t="s">
        <v>70</v>
      </c>
      <c r="M220" s="29" t="s">
        <v>71</v>
      </c>
      <c r="N220" s="29" t="s">
        <v>72</v>
      </c>
      <c r="O220" s="29" t="s">
        <v>73</v>
      </c>
      <c r="P220" s="29" t="s">
        <v>74</v>
      </c>
      <c r="Q220" s="29" t="s">
        <v>75</v>
      </c>
      <c r="R220" s="29" t="s">
        <v>76</v>
      </c>
      <c r="S220" s="30" t="s">
        <v>77</v>
      </c>
      <c r="T220" s="19"/>
    </row>
    <row r="221" spans="1:21" ht="26.25" customHeight="1" thickBot="1" x14ac:dyDescent="0.3">
      <c r="A221" s="6" t="s">
        <v>50</v>
      </c>
      <c r="B221" s="7" t="s">
        <v>51</v>
      </c>
      <c r="C221" s="8"/>
      <c r="D221" s="31" t="s">
        <v>78</v>
      </c>
      <c r="E221" s="32" t="s">
        <v>79</v>
      </c>
      <c r="F221" s="32" t="s">
        <v>80</v>
      </c>
      <c r="G221" s="32" t="s">
        <v>81</v>
      </c>
      <c r="H221" s="33" t="s">
        <v>82</v>
      </c>
      <c r="I221" s="33" t="s">
        <v>83</v>
      </c>
      <c r="J221" s="34" t="s">
        <v>83</v>
      </c>
      <c r="K221" s="35" t="s">
        <v>84</v>
      </c>
      <c r="L221" s="35" t="s">
        <v>85</v>
      </c>
      <c r="M221" s="35" t="s">
        <v>86</v>
      </c>
      <c r="N221" s="35" t="s">
        <v>87</v>
      </c>
      <c r="O221" s="35" t="s">
        <v>88</v>
      </c>
      <c r="P221" s="35" t="s">
        <v>89</v>
      </c>
      <c r="Q221" s="35" t="s">
        <v>90</v>
      </c>
      <c r="R221" s="35" t="s">
        <v>91</v>
      </c>
      <c r="S221" s="36" t="s">
        <v>92</v>
      </c>
      <c r="T221" s="37" t="s">
        <v>93</v>
      </c>
      <c r="U221" s="38" t="s">
        <v>94</v>
      </c>
    </row>
    <row r="222" spans="1:21" x14ac:dyDescent="0.3">
      <c r="C222" s="68" t="str">
        <f t="shared" si="19"/>
        <v>Automotive Electrical Assembly NC II</v>
      </c>
      <c r="D222" s="809" t="s">
        <v>111</v>
      </c>
      <c r="E222" s="112">
        <f>E214+1</f>
        <v>8</v>
      </c>
      <c r="F222" s="112" t="s">
        <v>112</v>
      </c>
      <c r="G222" s="113" t="s">
        <v>113</v>
      </c>
      <c r="H222" s="114">
        <v>143</v>
      </c>
      <c r="I222" s="114">
        <f t="shared" si="20"/>
        <v>18</v>
      </c>
      <c r="J222" s="108">
        <v>5000</v>
      </c>
      <c r="K222" s="51">
        <f t="shared" si="21"/>
        <v>6267</v>
      </c>
      <c r="L222" s="115">
        <v>500</v>
      </c>
      <c r="M222" s="115">
        <v>100.8</v>
      </c>
      <c r="N222" s="116">
        <f t="shared" si="22"/>
        <v>6300</v>
      </c>
      <c r="O222" s="116">
        <v>500</v>
      </c>
      <c r="P222" s="116">
        <v>500</v>
      </c>
      <c r="Q222" s="117"/>
      <c r="R222" s="117"/>
      <c r="S222" s="53">
        <f t="shared" si="23"/>
        <v>14167.8</v>
      </c>
      <c r="U222" s="46">
        <f>IFERROR(VLOOKUP(G222,[6]Summary!$C$4:$J$234,8,FALSE)," ")</f>
        <v>6267</v>
      </c>
    </row>
    <row r="223" spans="1:21" x14ac:dyDescent="0.3">
      <c r="C223" s="68" t="str">
        <f t="shared" si="19"/>
        <v>Automotive Servicing NC I</v>
      </c>
      <c r="D223" s="809"/>
      <c r="E223" s="112">
        <f t="shared" si="24"/>
        <v>9</v>
      </c>
      <c r="F223" s="118" t="s">
        <v>115</v>
      </c>
      <c r="G223" s="119" t="s">
        <v>116</v>
      </c>
      <c r="H223" s="114">
        <v>156</v>
      </c>
      <c r="I223" s="114">
        <f t="shared" si="20"/>
        <v>20</v>
      </c>
      <c r="J223" s="108">
        <v>4000</v>
      </c>
      <c r="K223" s="51">
        <f t="shared" si="21"/>
        <v>14056</v>
      </c>
      <c r="L223" s="115">
        <v>660</v>
      </c>
      <c r="M223" s="115">
        <v>100.8</v>
      </c>
      <c r="N223" s="116">
        <f t="shared" si="22"/>
        <v>7000</v>
      </c>
      <c r="O223" s="116">
        <v>500</v>
      </c>
      <c r="P223" s="116">
        <v>500</v>
      </c>
      <c r="Q223" s="117"/>
      <c r="R223" s="117"/>
      <c r="S223" s="53">
        <f t="shared" si="23"/>
        <v>22816.799999999999</v>
      </c>
      <c r="U223" s="46">
        <f>IFERROR(VLOOKUP(G223,[6]Summary!$C$4:$J$234,8,FALSE)," ")</f>
        <v>14056</v>
      </c>
    </row>
    <row r="224" spans="1:21" x14ac:dyDescent="0.3">
      <c r="C224" s="68" t="str">
        <f t="shared" si="19"/>
        <v>*Automotive Servicing NC I</v>
      </c>
      <c r="D224" s="809"/>
      <c r="E224" s="112">
        <f t="shared" si="24"/>
        <v>10</v>
      </c>
      <c r="F224" s="118" t="s">
        <v>115</v>
      </c>
      <c r="G224" s="119" t="s">
        <v>117</v>
      </c>
      <c r="H224" s="114">
        <v>469</v>
      </c>
      <c r="I224" s="114">
        <f t="shared" si="20"/>
        <v>59</v>
      </c>
      <c r="J224" s="108">
        <v>4000</v>
      </c>
      <c r="K224" s="51">
        <f t="shared" si="21"/>
        <v>14056</v>
      </c>
      <c r="L224" s="115">
        <v>660</v>
      </c>
      <c r="M224" s="115">
        <v>100.8</v>
      </c>
      <c r="N224" s="116">
        <f t="shared" si="22"/>
        <v>12250</v>
      </c>
      <c r="O224" s="116">
        <v>500</v>
      </c>
      <c r="P224" s="116">
        <v>500</v>
      </c>
      <c r="Q224" s="117"/>
      <c r="R224" s="117"/>
      <c r="S224" s="53">
        <f t="shared" si="23"/>
        <v>28066.799999999999</v>
      </c>
      <c r="U224" s="46">
        <f>IFERROR(VLOOKUP(G224,[6]Summary!$C$4:$J$234,8,FALSE)," ")</f>
        <v>14056</v>
      </c>
    </row>
    <row r="225" spans="3:21" x14ac:dyDescent="0.3">
      <c r="C225" s="68" t="str">
        <f t="shared" si="19"/>
        <v>Automotive Servicing NC II</v>
      </c>
      <c r="D225" s="809"/>
      <c r="E225" s="112">
        <f t="shared" si="24"/>
        <v>11</v>
      </c>
      <c r="F225" s="112" t="s">
        <v>118</v>
      </c>
      <c r="G225" s="113" t="s">
        <v>119</v>
      </c>
      <c r="H225" s="114">
        <v>676</v>
      </c>
      <c r="I225" s="114">
        <f t="shared" si="20"/>
        <v>85</v>
      </c>
      <c r="J225" s="108">
        <v>5000</v>
      </c>
      <c r="K225" s="51">
        <f t="shared" si="21"/>
        <v>24753</v>
      </c>
      <c r="L225" s="115">
        <v>700</v>
      </c>
      <c r="M225" s="115">
        <v>100.8</v>
      </c>
      <c r="N225" s="116">
        <f t="shared" si="22"/>
        <v>12250</v>
      </c>
      <c r="O225" s="116">
        <v>500</v>
      </c>
      <c r="P225" s="116">
        <v>500</v>
      </c>
      <c r="Q225" s="117"/>
      <c r="R225" s="117"/>
      <c r="S225" s="53">
        <f t="shared" si="23"/>
        <v>38803.800000000003</v>
      </c>
      <c r="U225" s="46">
        <f>IFERROR(VLOOKUP(G225,[6]Summary!$C$4:$J$234,8,FALSE)," ")</f>
        <v>24753</v>
      </c>
    </row>
    <row r="226" spans="3:21" x14ac:dyDescent="0.3">
      <c r="C226" s="68" t="str">
        <f t="shared" si="19"/>
        <v>Automotive Servicing NC III</v>
      </c>
      <c r="D226" s="809"/>
      <c r="E226" s="112">
        <f t="shared" si="24"/>
        <v>12</v>
      </c>
      <c r="F226" s="112" t="s">
        <v>120</v>
      </c>
      <c r="G226" s="113" t="s">
        <v>121</v>
      </c>
      <c r="H226" s="114">
        <v>526</v>
      </c>
      <c r="I226" s="114">
        <f t="shared" si="20"/>
        <v>66</v>
      </c>
      <c r="J226" s="108">
        <v>4500</v>
      </c>
      <c r="K226" s="51">
        <f t="shared" si="21"/>
        <v>20062</v>
      </c>
      <c r="L226" s="115">
        <v>300</v>
      </c>
      <c r="M226" s="115">
        <v>100.8</v>
      </c>
      <c r="N226" s="116">
        <f t="shared" si="22"/>
        <v>12250</v>
      </c>
      <c r="O226" s="116">
        <v>500</v>
      </c>
      <c r="P226" s="116">
        <v>500</v>
      </c>
      <c r="Q226" s="117"/>
      <c r="R226" s="117"/>
      <c r="S226" s="53">
        <f t="shared" si="23"/>
        <v>33712.800000000003</v>
      </c>
      <c r="U226" s="46">
        <f>IFERROR(VLOOKUP(G226,[6]Summary!$C$4:$J$234,8,FALSE)," ")</f>
        <v>20062</v>
      </c>
    </row>
    <row r="227" spans="3:21" ht="16.5" customHeight="1" x14ac:dyDescent="0.3">
      <c r="C227" s="68" t="str">
        <f t="shared" si="19"/>
        <v>Automotive Wiring Harness Assembly NC II</v>
      </c>
      <c r="D227" s="809"/>
      <c r="E227" s="112">
        <f t="shared" si="24"/>
        <v>13</v>
      </c>
      <c r="F227" s="112" t="s">
        <v>122</v>
      </c>
      <c r="G227" s="113" t="s">
        <v>123</v>
      </c>
      <c r="H227" s="114">
        <v>134</v>
      </c>
      <c r="I227" s="114">
        <f t="shared" si="20"/>
        <v>17</v>
      </c>
      <c r="J227" s="108">
        <v>5000</v>
      </c>
      <c r="K227" s="51">
        <f t="shared" si="21"/>
        <v>7062</v>
      </c>
      <c r="L227" s="115">
        <v>500</v>
      </c>
      <c r="M227" s="115">
        <v>100.8</v>
      </c>
      <c r="N227" s="116">
        <f t="shared" si="22"/>
        <v>5950</v>
      </c>
      <c r="O227" s="116">
        <v>500</v>
      </c>
      <c r="P227" s="116">
        <v>500</v>
      </c>
      <c r="Q227" s="117"/>
      <c r="R227" s="117"/>
      <c r="S227" s="53">
        <f t="shared" si="23"/>
        <v>14612.8</v>
      </c>
      <c r="U227" s="46">
        <f>IFERROR(VLOOKUP(G227,[6]Summary!$C$4:$J$234,8,FALSE)," ")</f>
        <v>7062</v>
      </c>
    </row>
    <row r="228" spans="3:21" x14ac:dyDescent="0.3">
      <c r="C228" s="68" t="str">
        <f t="shared" si="19"/>
        <v>Carpentry NC II</v>
      </c>
      <c r="D228" s="811" t="s">
        <v>124</v>
      </c>
      <c r="E228" s="112">
        <f t="shared" si="24"/>
        <v>14</v>
      </c>
      <c r="F228" s="118" t="s">
        <v>125</v>
      </c>
      <c r="G228" s="119" t="s">
        <v>126</v>
      </c>
      <c r="H228" s="114">
        <v>162</v>
      </c>
      <c r="I228" s="114">
        <f t="shared" si="20"/>
        <v>21</v>
      </c>
      <c r="J228" s="108">
        <v>7000</v>
      </c>
      <c r="K228" s="51">
        <f t="shared" si="21"/>
        <v>15642</v>
      </c>
      <c r="L228" s="115">
        <v>600</v>
      </c>
      <c r="M228" s="115">
        <v>100.8</v>
      </c>
      <c r="N228" s="116">
        <f t="shared" si="22"/>
        <v>7350</v>
      </c>
      <c r="O228" s="116">
        <v>500</v>
      </c>
      <c r="P228" s="116">
        <v>500</v>
      </c>
      <c r="Q228" s="117"/>
      <c r="R228" s="117"/>
      <c r="S228" s="53">
        <f t="shared" si="23"/>
        <v>24692.799999999999</v>
      </c>
      <c r="U228" s="46">
        <f>IFERROR(VLOOKUP(G228,[6]Summary!$C$4:$J$234,8,FALSE)," ")</f>
        <v>15642</v>
      </c>
    </row>
    <row r="229" spans="3:21" x14ac:dyDescent="0.3">
      <c r="C229" s="68" t="str">
        <f t="shared" si="19"/>
        <v>*Carpentry NC II</v>
      </c>
      <c r="D229" s="812"/>
      <c r="E229" s="112">
        <f t="shared" si="24"/>
        <v>15</v>
      </c>
      <c r="F229" s="118" t="s">
        <v>125</v>
      </c>
      <c r="G229" s="119" t="s">
        <v>128</v>
      </c>
      <c r="H229" s="114">
        <v>301</v>
      </c>
      <c r="I229" s="114">
        <f t="shared" si="20"/>
        <v>38</v>
      </c>
      <c r="J229" s="108">
        <v>7000</v>
      </c>
      <c r="K229" s="51">
        <f t="shared" si="21"/>
        <v>15642</v>
      </c>
      <c r="L229" s="115">
        <v>1142</v>
      </c>
      <c r="M229" s="115">
        <v>100.8</v>
      </c>
      <c r="N229" s="116">
        <f t="shared" si="22"/>
        <v>12250</v>
      </c>
      <c r="O229" s="116">
        <v>500</v>
      </c>
      <c r="P229" s="116">
        <v>500</v>
      </c>
      <c r="Q229" s="117"/>
      <c r="R229" s="117"/>
      <c r="S229" s="53">
        <f t="shared" si="23"/>
        <v>30134.799999999999</v>
      </c>
      <c r="U229" s="46">
        <f>IFERROR(VLOOKUP(G229,[6]Summary!$C$4:$J$234,8,FALSE)," ")</f>
        <v>15642</v>
      </c>
    </row>
    <row r="230" spans="3:21" x14ac:dyDescent="0.3">
      <c r="C230" s="68" t="str">
        <f t="shared" si="19"/>
        <v>Carpentry NC III</v>
      </c>
      <c r="D230" s="812"/>
      <c r="E230" s="112">
        <f>E229+1</f>
        <v>16</v>
      </c>
      <c r="F230" s="118" t="s">
        <v>129</v>
      </c>
      <c r="G230" s="119" t="s">
        <v>130</v>
      </c>
      <c r="H230" s="114">
        <v>364</v>
      </c>
      <c r="I230" s="114">
        <f t="shared" si="20"/>
        <v>46</v>
      </c>
      <c r="J230" s="108">
        <v>7000</v>
      </c>
      <c r="K230" s="51">
        <v>50830</v>
      </c>
      <c r="L230" s="115">
        <v>400</v>
      </c>
      <c r="M230" s="115">
        <v>100.8</v>
      </c>
      <c r="N230" s="116">
        <f t="shared" si="22"/>
        <v>12250</v>
      </c>
      <c r="O230" s="116">
        <v>500</v>
      </c>
      <c r="P230" s="116">
        <v>500</v>
      </c>
      <c r="Q230" s="117"/>
      <c r="R230" s="117"/>
      <c r="S230" s="53">
        <f t="shared" si="23"/>
        <v>64580.800000000003</v>
      </c>
      <c r="U230" s="46">
        <f>IFERROR(VLOOKUP(G230,[6]Summary!$C$4:$J$234,8,FALSE)," ")</f>
        <v>15050</v>
      </c>
    </row>
    <row r="231" spans="3:21" x14ac:dyDescent="0.3">
      <c r="C231" s="68" t="str">
        <f t="shared" si="19"/>
        <v>*Carpentry NC III</v>
      </c>
      <c r="D231" s="812"/>
      <c r="E231" s="112">
        <f t="shared" si="24"/>
        <v>17</v>
      </c>
      <c r="F231" s="118" t="s">
        <v>129</v>
      </c>
      <c r="G231" s="119" t="s">
        <v>131</v>
      </c>
      <c r="H231" s="114">
        <v>224</v>
      </c>
      <c r="I231" s="114">
        <f t="shared" si="20"/>
        <v>28</v>
      </c>
      <c r="J231" s="108">
        <v>7000</v>
      </c>
      <c r="K231" s="51">
        <v>50830</v>
      </c>
      <c r="L231" s="115">
        <v>1047</v>
      </c>
      <c r="M231" s="115">
        <v>100.8</v>
      </c>
      <c r="N231" s="116">
        <f t="shared" si="22"/>
        <v>9800</v>
      </c>
      <c r="O231" s="116">
        <v>500</v>
      </c>
      <c r="P231" s="116">
        <v>500</v>
      </c>
      <c r="Q231" s="117"/>
      <c r="R231" s="117"/>
      <c r="S231" s="53">
        <f t="shared" si="23"/>
        <v>62777.8</v>
      </c>
      <c r="U231" s="46">
        <f>IFERROR(VLOOKUP(G231,[6]Summary!$C$4:$J$234,8,FALSE)," ")</f>
        <v>15050</v>
      </c>
    </row>
    <row r="232" spans="3:21" ht="28" x14ac:dyDescent="0.3">
      <c r="C232" s="68" t="str">
        <f t="shared" si="19"/>
        <v>Heavy Equipment Servicing (Mechanical) NC II</v>
      </c>
      <c r="D232" s="812"/>
      <c r="E232" s="112">
        <f t="shared" si="24"/>
        <v>18</v>
      </c>
      <c r="F232" s="112" t="s">
        <v>132</v>
      </c>
      <c r="G232" s="113" t="s">
        <v>133</v>
      </c>
      <c r="H232" s="114">
        <v>362</v>
      </c>
      <c r="I232" s="114">
        <f t="shared" si="20"/>
        <v>46</v>
      </c>
      <c r="J232" s="108">
        <v>10000</v>
      </c>
      <c r="K232" s="51">
        <f t="shared" si="21"/>
        <v>12700</v>
      </c>
      <c r="L232" s="115">
        <v>1810</v>
      </c>
      <c r="M232" s="115">
        <v>100.8</v>
      </c>
      <c r="N232" s="116">
        <f t="shared" si="22"/>
        <v>12250</v>
      </c>
      <c r="O232" s="116">
        <v>500</v>
      </c>
      <c r="P232" s="116">
        <v>500</v>
      </c>
      <c r="Q232" s="117"/>
      <c r="R232" s="117"/>
      <c r="S232" s="53">
        <f t="shared" si="23"/>
        <v>27860.799999999999</v>
      </c>
      <c r="U232" s="46">
        <f>IFERROR(VLOOKUP(G232,[6]Summary!$C$4:$J$234,8,FALSE)," ")</f>
        <v>12700</v>
      </c>
    </row>
    <row r="233" spans="3:21" x14ac:dyDescent="0.3">
      <c r="C233" s="68" t="str">
        <f t="shared" si="19"/>
        <v>HEO (Backhoe Loader) NC II</v>
      </c>
      <c r="D233" s="812"/>
      <c r="E233" s="112">
        <f t="shared" si="24"/>
        <v>19</v>
      </c>
      <c r="F233" s="112" t="s">
        <v>134</v>
      </c>
      <c r="G233" s="113" t="s">
        <v>135</v>
      </c>
      <c r="H233" s="114">
        <v>122</v>
      </c>
      <c r="I233" s="114">
        <f t="shared" si="20"/>
        <v>16</v>
      </c>
      <c r="J233" s="108">
        <v>15000</v>
      </c>
      <c r="K233" s="51">
        <v>15000</v>
      </c>
      <c r="L233" s="115">
        <v>2415</v>
      </c>
      <c r="M233" s="115">
        <v>100.8</v>
      </c>
      <c r="N233" s="116">
        <f t="shared" si="22"/>
        <v>5600</v>
      </c>
      <c r="O233" s="116">
        <v>500</v>
      </c>
      <c r="P233" s="116">
        <v>500</v>
      </c>
      <c r="Q233" s="117"/>
      <c r="R233" s="117"/>
      <c r="S233" s="53">
        <f t="shared" si="23"/>
        <v>24115.8</v>
      </c>
      <c r="U233" s="46">
        <f>IFERROR(VLOOKUP(G233,[6]Summary!$C$4:$J$234,8,FALSE)," ")</f>
        <v>14308</v>
      </c>
    </row>
    <row r="234" spans="3:21" x14ac:dyDescent="0.3">
      <c r="C234" s="68" t="str">
        <f t="shared" si="19"/>
        <v>HEO (Road Roller) NC II</v>
      </c>
      <c r="D234" s="812"/>
      <c r="E234" s="112">
        <f t="shared" si="24"/>
        <v>20</v>
      </c>
      <c r="F234" s="112" t="s">
        <v>136</v>
      </c>
      <c r="G234" s="113" t="s">
        <v>137</v>
      </c>
      <c r="H234" s="114">
        <v>162</v>
      </c>
      <c r="I234" s="114">
        <f t="shared" si="20"/>
        <v>21</v>
      </c>
      <c r="J234" s="108">
        <v>10000</v>
      </c>
      <c r="K234" s="51">
        <f t="shared" si="21"/>
        <v>15941</v>
      </c>
      <c r="L234" s="115">
        <v>3030</v>
      </c>
      <c r="M234" s="115">
        <v>100.8</v>
      </c>
      <c r="N234" s="116">
        <f t="shared" si="22"/>
        <v>7350</v>
      </c>
      <c r="O234" s="116">
        <v>500</v>
      </c>
      <c r="P234" s="116">
        <v>500</v>
      </c>
      <c r="Q234" s="117"/>
      <c r="R234" s="117"/>
      <c r="S234" s="53">
        <f t="shared" si="23"/>
        <v>27421.8</v>
      </c>
      <c r="U234" s="46">
        <f>IFERROR(VLOOKUP(G234,[6]Summary!$C$4:$J$234,8,FALSE)," ")</f>
        <v>15941</v>
      </c>
    </row>
    <row r="235" spans="3:21" ht="16.5" customHeight="1" x14ac:dyDescent="0.3">
      <c r="C235" s="68" t="str">
        <f t="shared" si="19"/>
        <v>HEO (Truck Mounted Crane) NC II</v>
      </c>
      <c r="D235" s="812"/>
      <c r="E235" s="112">
        <f t="shared" si="24"/>
        <v>21</v>
      </c>
      <c r="F235" s="112" t="s">
        <v>138</v>
      </c>
      <c r="G235" s="113" t="s">
        <v>139</v>
      </c>
      <c r="H235" s="114">
        <v>156</v>
      </c>
      <c r="I235" s="114">
        <f t="shared" si="20"/>
        <v>20</v>
      </c>
      <c r="J235" s="108">
        <v>10000</v>
      </c>
      <c r="K235" s="51">
        <f t="shared" si="21"/>
        <v>13080</v>
      </c>
      <c r="L235" s="115">
        <v>2170</v>
      </c>
      <c r="M235" s="115">
        <v>100.8</v>
      </c>
      <c r="N235" s="116">
        <f t="shared" si="22"/>
        <v>7000</v>
      </c>
      <c r="O235" s="116">
        <v>500</v>
      </c>
      <c r="P235" s="116">
        <v>500</v>
      </c>
      <c r="Q235" s="117"/>
      <c r="R235" s="117"/>
      <c r="S235" s="53">
        <f t="shared" si="23"/>
        <v>23350.799999999999</v>
      </c>
      <c r="U235" s="46">
        <f>IFERROR(VLOOKUP(G235,[6]Summary!$C$4:$J$234,8,FALSE)," ")</f>
        <v>13080</v>
      </c>
    </row>
    <row r="236" spans="3:21" x14ac:dyDescent="0.3">
      <c r="C236" s="68" t="str">
        <f t="shared" si="19"/>
        <v>Masonry NC I</v>
      </c>
      <c r="D236" s="812"/>
      <c r="E236" s="112">
        <f>E235+1</f>
        <v>22</v>
      </c>
      <c r="F236" s="118" t="s">
        <v>140</v>
      </c>
      <c r="G236" s="119" t="s">
        <v>141</v>
      </c>
      <c r="H236" s="114">
        <v>104</v>
      </c>
      <c r="I236" s="114">
        <f t="shared" si="20"/>
        <v>13</v>
      </c>
      <c r="J236" s="108">
        <v>5000</v>
      </c>
      <c r="K236" s="51">
        <f t="shared" si="21"/>
        <v>7632</v>
      </c>
      <c r="L236" s="115">
        <v>1100</v>
      </c>
      <c r="M236" s="115">
        <v>100.8</v>
      </c>
      <c r="N236" s="116">
        <f t="shared" si="22"/>
        <v>4550</v>
      </c>
      <c r="O236" s="116">
        <v>500</v>
      </c>
      <c r="P236" s="116">
        <v>500</v>
      </c>
      <c r="Q236" s="117"/>
      <c r="R236" s="117"/>
      <c r="S236" s="53">
        <f t="shared" si="23"/>
        <v>14382.8</v>
      </c>
      <c r="U236" s="46">
        <f>IFERROR(VLOOKUP(G236,[6]Summary!$C$4:$J$234,8,FALSE)," ")</f>
        <v>7632</v>
      </c>
    </row>
    <row r="237" spans="3:21" x14ac:dyDescent="0.3">
      <c r="C237" s="68" t="str">
        <f t="shared" si="19"/>
        <v>*Masonry NC I</v>
      </c>
      <c r="D237" s="812"/>
      <c r="E237" s="112">
        <f t="shared" si="24"/>
        <v>23</v>
      </c>
      <c r="F237" s="118" t="s">
        <v>140</v>
      </c>
      <c r="G237" s="119" t="s">
        <v>142</v>
      </c>
      <c r="H237" s="114">
        <v>123</v>
      </c>
      <c r="I237" s="114">
        <f t="shared" si="20"/>
        <v>16</v>
      </c>
      <c r="J237" s="108">
        <v>5000</v>
      </c>
      <c r="K237" s="51">
        <f t="shared" si="21"/>
        <v>7632</v>
      </c>
      <c r="L237" s="115">
        <v>885</v>
      </c>
      <c r="M237" s="115">
        <v>100.8</v>
      </c>
      <c r="N237" s="116">
        <f t="shared" si="22"/>
        <v>5600</v>
      </c>
      <c r="O237" s="116">
        <v>500</v>
      </c>
      <c r="P237" s="116">
        <v>500</v>
      </c>
      <c r="Q237" s="117"/>
      <c r="R237" s="117"/>
      <c r="S237" s="53">
        <f t="shared" si="23"/>
        <v>15217.8</v>
      </c>
      <c r="U237" s="46">
        <f>IFERROR(VLOOKUP(G237,[6]Summary!$C$4:$J$234,8,FALSE)," ")</f>
        <v>7632</v>
      </c>
    </row>
    <row r="238" spans="3:21" x14ac:dyDescent="0.3">
      <c r="C238" s="68" t="str">
        <f t="shared" si="19"/>
        <v>Masonry NC II</v>
      </c>
      <c r="D238" s="812"/>
      <c r="E238" s="112">
        <f t="shared" si="24"/>
        <v>24</v>
      </c>
      <c r="F238" s="118" t="s">
        <v>143</v>
      </c>
      <c r="G238" s="119" t="s">
        <v>144</v>
      </c>
      <c r="H238" s="114">
        <v>258</v>
      </c>
      <c r="I238" s="114">
        <f t="shared" si="20"/>
        <v>33</v>
      </c>
      <c r="J238" s="108">
        <v>6000</v>
      </c>
      <c r="K238" s="51">
        <f t="shared" si="21"/>
        <v>10215</v>
      </c>
      <c r="L238" s="115">
        <v>500</v>
      </c>
      <c r="M238" s="115">
        <v>100.8</v>
      </c>
      <c r="N238" s="116">
        <f t="shared" si="22"/>
        <v>11550</v>
      </c>
      <c r="O238" s="116">
        <v>500</v>
      </c>
      <c r="P238" s="116">
        <v>500</v>
      </c>
      <c r="Q238" s="117"/>
      <c r="R238" s="117"/>
      <c r="S238" s="53">
        <f t="shared" si="23"/>
        <v>23365.8</v>
      </c>
      <c r="U238" s="46">
        <f>IFERROR(VLOOKUP(G238,[6]Summary!$C$4:$J$234,8,FALSE)," ")</f>
        <v>10215</v>
      </c>
    </row>
    <row r="239" spans="3:21" x14ac:dyDescent="0.3">
      <c r="C239" s="68" t="str">
        <f t="shared" si="19"/>
        <v>*Masonry NC II</v>
      </c>
      <c r="D239" s="812"/>
      <c r="E239" s="112">
        <f t="shared" si="24"/>
        <v>25</v>
      </c>
      <c r="F239" s="118" t="s">
        <v>143</v>
      </c>
      <c r="G239" s="119" t="s">
        <v>145</v>
      </c>
      <c r="H239" s="114">
        <v>181</v>
      </c>
      <c r="I239" s="114">
        <f t="shared" si="20"/>
        <v>23</v>
      </c>
      <c r="J239" s="108">
        <v>6000</v>
      </c>
      <c r="K239" s="51">
        <f t="shared" si="21"/>
        <v>10215</v>
      </c>
      <c r="L239" s="115">
        <v>1162</v>
      </c>
      <c r="M239" s="115">
        <v>100.8</v>
      </c>
      <c r="N239" s="116">
        <f t="shared" si="22"/>
        <v>8050</v>
      </c>
      <c r="O239" s="116">
        <v>500</v>
      </c>
      <c r="P239" s="116">
        <v>500</v>
      </c>
      <c r="Q239" s="117"/>
      <c r="R239" s="117"/>
      <c r="S239" s="53">
        <f t="shared" si="23"/>
        <v>20527.8</v>
      </c>
      <c r="U239" s="46">
        <f>IFERROR(VLOOKUP(G239,[6]Summary!$C$4:$J$234,8,FALSE)," ")</f>
        <v>10215</v>
      </c>
    </row>
    <row r="240" spans="3:21" x14ac:dyDescent="0.3">
      <c r="C240" s="68" t="str">
        <f t="shared" si="19"/>
        <v>Tile Setting NC II</v>
      </c>
      <c r="D240" s="812"/>
      <c r="E240" s="112">
        <f t="shared" si="24"/>
        <v>26</v>
      </c>
      <c r="F240" s="118" t="s">
        <v>146</v>
      </c>
      <c r="G240" s="119" t="s">
        <v>147</v>
      </c>
      <c r="H240" s="114">
        <v>82</v>
      </c>
      <c r="I240" s="114">
        <f t="shared" si="20"/>
        <v>11</v>
      </c>
      <c r="J240" s="108">
        <v>6000</v>
      </c>
      <c r="K240" s="51">
        <f t="shared" si="21"/>
        <v>10165</v>
      </c>
      <c r="L240" s="115">
        <v>500</v>
      </c>
      <c r="M240" s="115">
        <v>100.8</v>
      </c>
      <c r="N240" s="116">
        <f t="shared" si="22"/>
        <v>3850</v>
      </c>
      <c r="O240" s="116">
        <v>500</v>
      </c>
      <c r="P240" s="116">
        <v>500</v>
      </c>
      <c r="Q240" s="117"/>
      <c r="R240" s="117"/>
      <c r="S240" s="53">
        <f t="shared" si="23"/>
        <v>15615.8</v>
      </c>
      <c r="U240" s="46">
        <f>IFERROR(VLOOKUP(G240,[6]Summary!$C$4:$J$234,8,FALSE)," ")</f>
        <v>10165</v>
      </c>
    </row>
    <row r="241" spans="3:21" x14ac:dyDescent="0.3">
      <c r="C241" s="68" t="str">
        <f t="shared" si="19"/>
        <v>*Tile Setting NC II</v>
      </c>
      <c r="D241" s="810"/>
      <c r="E241" s="112">
        <f t="shared" si="24"/>
        <v>27</v>
      </c>
      <c r="F241" s="118" t="s">
        <v>146</v>
      </c>
      <c r="G241" s="119" t="s">
        <v>148</v>
      </c>
      <c r="H241" s="114">
        <v>117</v>
      </c>
      <c r="I241" s="114">
        <f t="shared" si="20"/>
        <v>15</v>
      </c>
      <c r="J241" s="108">
        <v>6000</v>
      </c>
      <c r="K241" s="51">
        <f t="shared" si="21"/>
        <v>10165</v>
      </c>
      <c r="L241" s="115">
        <v>1050</v>
      </c>
      <c r="M241" s="115">
        <v>100.8</v>
      </c>
      <c r="N241" s="116">
        <f t="shared" si="22"/>
        <v>5250</v>
      </c>
      <c r="O241" s="116">
        <v>500</v>
      </c>
      <c r="P241" s="116">
        <v>500</v>
      </c>
      <c r="Q241" s="117"/>
      <c r="R241" s="117"/>
      <c r="S241" s="53">
        <f t="shared" si="23"/>
        <v>17565.8</v>
      </c>
      <c r="U241" s="46">
        <f>IFERROR(VLOOKUP(G241,[6]Summary!$C$4:$J$234,8,FALSE)," ")</f>
        <v>10165</v>
      </c>
    </row>
    <row r="242" spans="3:21" x14ac:dyDescent="0.3">
      <c r="C242" s="68" t="str">
        <f t="shared" si="19"/>
        <v>RAC Servicing (PACU-CRE) NC III</v>
      </c>
      <c r="D242" s="813" t="s">
        <v>150</v>
      </c>
      <c r="E242" s="112">
        <f t="shared" si="24"/>
        <v>28</v>
      </c>
      <c r="F242" s="112" t="s">
        <v>151</v>
      </c>
      <c r="G242" s="48" t="s">
        <v>152</v>
      </c>
      <c r="H242" s="114">
        <v>226</v>
      </c>
      <c r="I242" s="114">
        <f t="shared" si="20"/>
        <v>29</v>
      </c>
      <c r="J242" s="108">
        <v>10000</v>
      </c>
      <c r="K242" s="51">
        <f t="shared" si="21"/>
        <v>16557</v>
      </c>
      <c r="L242" s="115">
        <v>500</v>
      </c>
      <c r="M242" s="115">
        <v>100.8</v>
      </c>
      <c r="N242" s="116">
        <f t="shared" si="22"/>
        <v>10150</v>
      </c>
      <c r="O242" s="116">
        <v>500</v>
      </c>
      <c r="P242" s="116">
        <v>500</v>
      </c>
      <c r="Q242" s="117"/>
      <c r="R242" s="117"/>
      <c r="S242" s="53">
        <f t="shared" si="23"/>
        <v>28307.8</v>
      </c>
      <c r="U242" s="46">
        <f>IFERROR(VLOOKUP(G242,[6]Summary!$C$4:$J$234,8,FALSE)," ")</f>
        <v>16557</v>
      </c>
    </row>
    <row r="243" spans="3:21" x14ac:dyDescent="0.3">
      <c r="C243" s="68" t="str">
        <f t="shared" si="19"/>
        <v>RAC Servicing (DomRAC) NC II</v>
      </c>
      <c r="D243" s="813"/>
      <c r="E243" s="112">
        <f t="shared" si="24"/>
        <v>29</v>
      </c>
      <c r="F243" s="112" t="s">
        <v>153</v>
      </c>
      <c r="G243" s="113" t="s">
        <v>154</v>
      </c>
      <c r="H243" s="114">
        <v>480</v>
      </c>
      <c r="I243" s="114">
        <f t="shared" si="20"/>
        <v>60</v>
      </c>
      <c r="J243" s="108">
        <v>10000</v>
      </c>
      <c r="K243" s="51">
        <f t="shared" si="21"/>
        <v>13314</v>
      </c>
      <c r="L243" s="115">
        <v>500</v>
      </c>
      <c r="M243" s="115">
        <v>100.8</v>
      </c>
      <c r="N243" s="116">
        <f t="shared" si="22"/>
        <v>12250</v>
      </c>
      <c r="O243" s="116">
        <v>500</v>
      </c>
      <c r="P243" s="116">
        <v>500</v>
      </c>
      <c r="Q243" s="117"/>
      <c r="R243" s="117"/>
      <c r="S243" s="53">
        <f t="shared" si="23"/>
        <v>27164.799999999999</v>
      </c>
      <c r="U243" s="46">
        <f>IFERROR(VLOOKUP(G243,[6]Summary!$C$4:$J$234,8,FALSE)," ")</f>
        <v>13314</v>
      </c>
    </row>
    <row r="244" spans="3:21" x14ac:dyDescent="0.3">
      <c r="C244" s="68" t="str">
        <f t="shared" si="19"/>
        <v>Transport RAC Servicing NC II</v>
      </c>
      <c r="D244" s="813"/>
      <c r="E244" s="112">
        <f t="shared" si="24"/>
        <v>30</v>
      </c>
      <c r="F244" s="112" t="s">
        <v>155</v>
      </c>
      <c r="G244" s="113" t="s">
        <v>156</v>
      </c>
      <c r="H244" s="114">
        <v>212</v>
      </c>
      <c r="I244" s="114">
        <f t="shared" si="20"/>
        <v>27</v>
      </c>
      <c r="J244" s="108">
        <v>10000</v>
      </c>
      <c r="K244" s="51">
        <f t="shared" si="21"/>
        <v>11841</v>
      </c>
      <c r="L244" s="115">
        <v>900</v>
      </c>
      <c r="M244" s="115">
        <v>100.8</v>
      </c>
      <c r="N244" s="116">
        <f t="shared" si="22"/>
        <v>9450</v>
      </c>
      <c r="O244" s="116">
        <v>500</v>
      </c>
      <c r="P244" s="116">
        <v>500</v>
      </c>
      <c r="Q244" s="117"/>
      <c r="R244" s="117"/>
      <c r="S244" s="53">
        <f t="shared" si="23"/>
        <v>23291.8</v>
      </c>
      <c r="U244" s="46">
        <f>IFERROR(VLOOKUP(G244,[6]Summary!$C$4:$J$234,8,FALSE)," ")</f>
        <v>11841</v>
      </c>
    </row>
    <row r="245" spans="3:21" ht="16.5" customHeight="1" x14ac:dyDescent="0.3">
      <c r="C245" s="68" t="str">
        <f t="shared" si="19"/>
        <v>CNC Lathe Machine Operation NC II</v>
      </c>
      <c r="D245" s="811" t="s">
        <v>157</v>
      </c>
      <c r="E245" s="112">
        <f t="shared" si="24"/>
        <v>31</v>
      </c>
      <c r="F245" s="112" t="s">
        <v>158</v>
      </c>
      <c r="G245" s="113" t="s">
        <v>159</v>
      </c>
      <c r="H245" s="114">
        <v>236</v>
      </c>
      <c r="I245" s="114">
        <f t="shared" si="20"/>
        <v>30</v>
      </c>
      <c r="J245" s="108">
        <v>5000</v>
      </c>
      <c r="K245" s="51">
        <f t="shared" si="21"/>
        <v>25149</v>
      </c>
      <c r="L245" s="115">
        <v>500</v>
      </c>
      <c r="M245" s="115">
        <v>100.8</v>
      </c>
      <c r="N245" s="116">
        <f t="shared" si="22"/>
        <v>10500</v>
      </c>
      <c r="O245" s="116">
        <v>500</v>
      </c>
      <c r="P245" s="116">
        <v>500</v>
      </c>
      <c r="Q245" s="117"/>
      <c r="R245" s="117"/>
      <c r="S245" s="53">
        <f t="shared" si="23"/>
        <v>37249.800000000003</v>
      </c>
      <c r="U245" s="46">
        <f>IFERROR(VLOOKUP(G245,[6]Summary!$C$4:$J$234,8,FALSE)," ")</f>
        <v>25149</v>
      </c>
    </row>
    <row r="246" spans="3:21" x14ac:dyDescent="0.3">
      <c r="C246" s="68" t="str">
        <f t="shared" si="19"/>
        <v>CNC Lathe Machine Operation NC III</v>
      </c>
      <c r="D246" s="812"/>
      <c r="E246" s="112">
        <f t="shared" si="24"/>
        <v>32</v>
      </c>
      <c r="F246" s="112" t="s">
        <v>160</v>
      </c>
      <c r="G246" s="113" t="s">
        <v>161</v>
      </c>
      <c r="H246" s="114">
        <v>234</v>
      </c>
      <c r="I246" s="114">
        <f t="shared" si="20"/>
        <v>30</v>
      </c>
      <c r="J246" s="108">
        <v>5000</v>
      </c>
      <c r="K246" s="51">
        <f t="shared" si="21"/>
        <v>30346</v>
      </c>
      <c r="L246" s="115">
        <v>500</v>
      </c>
      <c r="M246" s="115">
        <v>100.8</v>
      </c>
      <c r="N246" s="116">
        <f t="shared" si="22"/>
        <v>10500</v>
      </c>
      <c r="O246" s="116">
        <v>500</v>
      </c>
      <c r="P246" s="116">
        <v>500</v>
      </c>
      <c r="Q246" s="117"/>
      <c r="R246" s="117"/>
      <c r="S246" s="53">
        <f t="shared" si="23"/>
        <v>42446.8</v>
      </c>
      <c r="U246" s="46">
        <f>IFERROR(VLOOKUP(G246,[6]Summary!$C$4:$J$234,8,FALSE)," ")</f>
        <v>30346</v>
      </c>
    </row>
    <row r="247" spans="3:21" ht="16.5" customHeight="1" x14ac:dyDescent="0.3">
      <c r="C247" s="68" t="str">
        <f t="shared" si="19"/>
        <v>CNC Milling Machine Operation NC II</v>
      </c>
      <c r="D247" s="812"/>
      <c r="E247" s="112">
        <f>E246+1</f>
        <v>33</v>
      </c>
      <c r="F247" s="112" t="s">
        <v>162</v>
      </c>
      <c r="G247" s="113" t="s">
        <v>163</v>
      </c>
      <c r="H247" s="114">
        <v>236</v>
      </c>
      <c r="I247" s="114">
        <f t="shared" si="20"/>
        <v>30</v>
      </c>
      <c r="J247" s="108">
        <v>5000</v>
      </c>
      <c r="K247" s="51">
        <f t="shared" si="21"/>
        <v>26304</v>
      </c>
      <c r="L247" s="115">
        <v>500</v>
      </c>
      <c r="M247" s="115">
        <v>100.8</v>
      </c>
      <c r="N247" s="116">
        <f t="shared" si="22"/>
        <v>10500</v>
      </c>
      <c r="O247" s="116">
        <v>500</v>
      </c>
      <c r="P247" s="116">
        <v>500</v>
      </c>
      <c r="Q247" s="117"/>
      <c r="R247" s="117"/>
      <c r="S247" s="53">
        <f t="shared" si="23"/>
        <v>38404.800000000003</v>
      </c>
      <c r="U247" s="46">
        <f>IFERROR(VLOOKUP(G247,[6]Summary!$C$4:$J$234,8,FALSE)," ")</f>
        <v>26304</v>
      </c>
    </row>
    <row r="248" spans="3:21" ht="16.5" customHeight="1" x14ac:dyDescent="0.3">
      <c r="C248" s="68" t="str">
        <f t="shared" si="19"/>
        <v>CNC Milling Machine Operation NC III</v>
      </c>
      <c r="D248" s="812"/>
      <c r="E248" s="112">
        <f t="shared" si="24"/>
        <v>34</v>
      </c>
      <c r="F248" s="112" t="s">
        <v>164</v>
      </c>
      <c r="G248" s="113" t="s">
        <v>165</v>
      </c>
      <c r="H248" s="114">
        <v>234</v>
      </c>
      <c r="I248" s="114">
        <f t="shared" si="20"/>
        <v>30</v>
      </c>
      <c r="J248" s="108">
        <v>5000</v>
      </c>
      <c r="K248" s="51">
        <f t="shared" si="21"/>
        <v>27569</v>
      </c>
      <c r="L248" s="115">
        <v>500</v>
      </c>
      <c r="M248" s="115">
        <v>100.8</v>
      </c>
      <c r="N248" s="116">
        <f t="shared" si="22"/>
        <v>10500</v>
      </c>
      <c r="O248" s="116">
        <v>500</v>
      </c>
      <c r="P248" s="116">
        <v>500</v>
      </c>
      <c r="Q248" s="117"/>
      <c r="R248" s="117"/>
      <c r="S248" s="53">
        <f t="shared" si="23"/>
        <v>39669.800000000003</v>
      </c>
      <c r="U248" s="46">
        <f>IFERROR(VLOOKUP(G248,[6]Summary!$C$4:$J$234,8,FALSE)," ")</f>
        <v>27569</v>
      </c>
    </row>
    <row r="249" spans="3:21" ht="16.5" customHeight="1" x14ac:dyDescent="0.3">
      <c r="C249" s="68" t="str">
        <f t="shared" si="19"/>
        <v>Machining NC II</v>
      </c>
      <c r="D249" s="812"/>
      <c r="E249" s="112">
        <f t="shared" si="24"/>
        <v>35</v>
      </c>
      <c r="F249" s="112" t="s">
        <v>166</v>
      </c>
      <c r="G249" s="113" t="s">
        <v>167</v>
      </c>
      <c r="H249" s="114">
        <v>337</v>
      </c>
      <c r="I249" s="114">
        <f t="shared" si="20"/>
        <v>43</v>
      </c>
      <c r="J249" s="108">
        <v>7000</v>
      </c>
      <c r="K249" s="51">
        <f t="shared" si="21"/>
        <v>15175</v>
      </c>
      <c r="L249" s="115">
        <v>600</v>
      </c>
      <c r="M249" s="115">
        <v>100.8</v>
      </c>
      <c r="N249" s="116">
        <f t="shared" si="22"/>
        <v>12250</v>
      </c>
      <c r="O249" s="116">
        <v>500</v>
      </c>
      <c r="P249" s="116">
        <v>500</v>
      </c>
      <c r="Q249" s="117"/>
      <c r="R249" s="117"/>
      <c r="S249" s="53">
        <f t="shared" si="23"/>
        <v>29125.8</v>
      </c>
      <c r="U249" s="46">
        <f>IFERROR(VLOOKUP(G249,[6]Summary!$C$4:$J$234,8,FALSE)," ")</f>
        <v>15175</v>
      </c>
    </row>
    <row r="250" spans="3:21" ht="16.5" customHeight="1" x14ac:dyDescent="0.3">
      <c r="C250" s="68" t="str">
        <f t="shared" si="19"/>
        <v>Machining NC III</v>
      </c>
      <c r="D250" s="810"/>
      <c r="E250" s="112">
        <f t="shared" si="24"/>
        <v>36</v>
      </c>
      <c r="F250" s="112" t="s">
        <v>168</v>
      </c>
      <c r="G250" s="113" t="s">
        <v>169</v>
      </c>
      <c r="H250" s="114">
        <v>342</v>
      </c>
      <c r="I250" s="114">
        <f t="shared" si="20"/>
        <v>43</v>
      </c>
      <c r="J250" s="108">
        <v>7000</v>
      </c>
      <c r="K250" s="51">
        <f t="shared" si="21"/>
        <v>17400</v>
      </c>
      <c r="L250" s="115">
        <v>500</v>
      </c>
      <c r="M250" s="115">
        <v>100.8</v>
      </c>
      <c r="N250" s="116">
        <f t="shared" si="22"/>
        <v>12250</v>
      </c>
      <c r="O250" s="116">
        <v>500</v>
      </c>
      <c r="P250" s="116">
        <v>500</v>
      </c>
      <c r="Q250" s="117"/>
      <c r="R250" s="117"/>
      <c r="S250" s="53">
        <f t="shared" si="23"/>
        <v>31250.799999999999</v>
      </c>
      <c r="U250" s="46">
        <f>IFERROR(VLOOKUP(G250,[6]Summary!$C$4:$J$234,8,FALSE)," ")</f>
        <v>17400</v>
      </c>
    </row>
    <row r="251" spans="3:21" ht="16.5" customHeight="1" x14ac:dyDescent="0.3">
      <c r="C251" s="68" t="str">
        <f t="shared" si="19"/>
        <v>2D Animation NC III</v>
      </c>
      <c r="D251" s="809" t="s">
        <v>170</v>
      </c>
      <c r="E251" s="112">
        <f t="shared" si="24"/>
        <v>37</v>
      </c>
      <c r="F251" s="112" t="s">
        <v>171</v>
      </c>
      <c r="G251" s="113" t="s">
        <v>172</v>
      </c>
      <c r="H251" s="114">
        <v>840</v>
      </c>
      <c r="I251" s="114">
        <f t="shared" si="20"/>
        <v>105</v>
      </c>
      <c r="J251" s="108">
        <v>25000</v>
      </c>
      <c r="K251" s="51">
        <f t="shared" si="21"/>
        <v>51597</v>
      </c>
      <c r="L251" s="115">
        <v>500</v>
      </c>
      <c r="M251" s="115">
        <v>100.8</v>
      </c>
      <c r="N251" s="116">
        <f t="shared" si="22"/>
        <v>12250</v>
      </c>
      <c r="O251" s="116">
        <v>500</v>
      </c>
      <c r="P251" s="116">
        <v>500</v>
      </c>
      <c r="Q251" s="117"/>
      <c r="R251" s="117"/>
      <c r="S251" s="53">
        <f t="shared" si="23"/>
        <v>65447.8</v>
      </c>
      <c r="U251" s="46">
        <f>IFERROR(VLOOKUP(G251,[6]Summary!$C$4:$J$234,8,FALSE)," ")</f>
        <v>51597</v>
      </c>
    </row>
    <row r="252" spans="3:21" x14ac:dyDescent="0.3">
      <c r="C252" s="68" t="str">
        <f t="shared" si="19"/>
        <v>3D Animation NC III</v>
      </c>
      <c r="D252" s="809"/>
      <c r="E252" s="112">
        <f t="shared" si="24"/>
        <v>38</v>
      </c>
      <c r="F252" s="118" t="s">
        <v>171</v>
      </c>
      <c r="G252" s="119" t="s">
        <v>174</v>
      </c>
      <c r="H252" s="114">
        <v>1040</v>
      </c>
      <c r="I252" s="114">
        <f t="shared" si="20"/>
        <v>130</v>
      </c>
      <c r="J252" s="108">
        <v>35000</v>
      </c>
      <c r="K252" s="51">
        <f t="shared" si="21"/>
        <v>36195</v>
      </c>
      <c r="L252" s="115">
        <v>500</v>
      </c>
      <c r="M252" s="115">
        <v>100.8</v>
      </c>
      <c r="N252" s="116">
        <f t="shared" si="22"/>
        <v>12250</v>
      </c>
      <c r="O252" s="116">
        <v>500</v>
      </c>
      <c r="P252" s="116">
        <v>500</v>
      </c>
      <c r="Q252" s="117"/>
      <c r="R252" s="117"/>
      <c r="S252" s="53">
        <f t="shared" si="23"/>
        <v>50045.8</v>
      </c>
      <c r="U252" s="46">
        <f>IFERROR(VLOOKUP(G252,[6]Summary!$C$4:$J$234,8,FALSE)," ")</f>
        <v>36195</v>
      </c>
    </row>
    <row r="253" spans="3:21" x14ac:dyDescent="0.3">
      <c r="C253" s="68" t="str">
        <f t="shared" si="19"/>
        <v>Animation NC II</v>
      </c>
      <c r="D253" s="809"/>
      <c r="E253" s="112">
        <f t="shared" si="24"/>
        <v>39</v>
      </c>
      <c r="F253" s="112" t="s">
        <v>175</v>
      </c>
      <c r="G253" s="113" t="s">
        <v>176</v>
      </c>
      <c r="H253" s="114">
        <v>516</v>
      </c>
      <c r="I253" s="114">
        <f t="shared" si="20"/>
        <v>65</v>
      </c>
      <c r="J253" s="108">
        <v>15000</v>
      </c>
      <c r="K253" s="51">
        <v>26210</v>
      </c>
      <c r="L253" s="115">
        <v>500</v>
      </c>
      <c r="M253" s="115">
        <v>100.8</v>
      </c>
      <c r="N253" s="116">
        <f t="shared" si="22"/>
        <v>12250</v>
      </c>
      <c r="O253" s="116">
        <v>500</v>
      </c>
      <c r="P253" s="116">
        <v>500</v>
      </c>
      <c r="Q253" s="117"/>
      <c r="R253" s="117"/>
      <c r="S253" s="53">
        <f t="shared" si="23"/>
        <v>40060.800000000003</v>
      </c>
      <c r="U253" s="46">
        <f>IFERROR(VLOOKUP(G253,[6]Summary!$C$4:$J$234,8,FALSE)," ")</f>
        <v>17189</v>
      </c>
    </row>
    <row r="254" spans="3:21" x14ac:dyDescent="0.3">
      <c r="C254" s="68" t="str">
        <f t="shared" si="19"/>
        <v>Game Programming NC III</v>
      </c>
      <c r="D254" s="809"/>
      <c r="E254" s="112">
        <f t="shared" si="24"/>
        <v>40</v>
      </c>
      <c r="F254" s="112" t="s">
        <v>177</v>
      </c>
      <c r="G254" s="113" t="s">
        <v>178</v>
      </c>
      <c r="H254" s="114">
        <v>1234</v>
      </c>
      <c r="I254" s="114">
        <f t="shared" si="20"/>
        <v>155</v>
      </c>
      <c r="J254" s="108">
        <v>35000</v>
      </c>
      <c r="K254" s="51">
        <f t="shared" si="21"/>
        <v>49260</v>
      </c>
      <c r="L254" s="115">
        <v>500</v>
      </c>
      <c r="M254" s="115">
        <v>100.8</v>
      </c>
      <c r="N254" s="116">
        <f t="shared" si="22"/>
        <v>12250</v>
      </c>
      <c r="O254" s="116">
        <v>500</v>
      </c>
      <c r="P254" s="116">
        <v>500</v>
      </c>
      <c r="Q254" s="117"/>
      <c r="R254" s="117"/>
      <c r="S254" s="53">
        <f t="shared" si="23"/>
        <v>63110.8</v>
      </c>
      <c r="U254" s="46">
        <f>IFERROR(VLOOKUP(G254,[6]Summary!$C$4:$J$234,8,FALSE)," ")</f>
        <v>49260</v>
      </c>
    </row>
    <row r="255" spans="3:21" x14ac:dyDescent="0.3">
      <c r="C255" s="68" t="str">
        <f t="shared" si="19"/>
        <v>Creative Web Design</v>
      </c>
      <c r="D255" s="809"/>
      <c r="E255" s="112">
        <f t="shared" si="24"/>
        <v>41</v>
      </c>
      <c r="F255" s="118"/>
      <c r="G255" s="113" t="s">
        <v>179</v>
      </c>
      <c r="H255" s="114">
        <v>102</v>
      </c>
      <c r="I255" s="114">
        <f t="shared" si="20"/>
        <v>13</v>
      </c>
      <c r="J255" s="108">
        <v>30000</v>
      </c>
      <c r="K255" s="51">
        <v>30000</v>
      </c>
      <c r="L255" s="115">
        <v>0</v>
      </c>
      <c r="M255" s="115">
        <v>100.8</v>
      </c>
      <c r="N255" s="116">
        <f t="shared" si="22"/>
        <v>4550</v>
      </c>
      <c r="O255" s="116">
        <v>500</v>
      </c>
      <c r="P255" s="116">
        <v>500</v>
      </c>
      <c r="Q255" s="117"/>
      <c r="R255" s="117"/>
      <c r="S255" s="53">
        <f t="shared" si="23"/>
        <v>35650.800000000003</v>
      </c>
      <c r="U255" s="46">
        <f>IFERROR(VLOOKUP(G255,[6]Summary!$C$4:$J$234,8,FALSE)," ")</f>
        <v>3932</v>
      </c>
    </row>
    <row r="256" spans="3:21" x14ac:dyDescent="0.3">
      <c r="C256" s="68" t="str">
        <f t="shared" si="19"/>
        <v>*Web Development NC III</v>
      </c>
      <c r="D256" s="809"/>
      <c r="E256" s="112">
        <f t="shared" si="24"/>
        <v>42</v>
      </c>
      <c r="F256" s="112" t="s">
        <v>180</v>
      </c>
      <c r="G256" s="120" t="s">
        <v>181</v>
      </c>
      <c r="H256" s="114">
        <v>1188</v>
      </c>
      <c r="I256" s="114">
        <f t="shared" si="20"/>
        <v>149</v>
      </c>
      <c r="J256" s="108">
        <v>30000</v>
      </c>
      <c r="K256" s="51">
        <f t="shared" si="21"/>
        <v>40065</v>
      </c>
      <c r="L256" s="115">
        <v>575</v>
      </c>
      <c r="M256" s="115">
        <v>100.8</v>
      </c>
      <c r="N256" s="116">
        <f t="shared" si="22"/>
        <v>12250</v>
      </c>
      <c r="O256" s="116">
        <v>500</v>
      </c>
      <c r="P256" s="116">
        <v>500</v>
      </c>
      <c r="Q256" s="117"/>
      <c r="R256" s="117"/>
      <c r="S256" s="53">
        <f t="shared" si="23"/>
        <v>53990.8</v>
      </c>
      <c r="U256" s="46">
        <f>IFERROR(VLOOKUP(G256,[6]Summary!$C$4:$J$234,8,FALSE)," ")</f>
        <v>40065</v>
      </c>
    </row>
    <row r="257" spans="3:21" x14ac:dyDescent="0.3">
      <c r="C257" s="68" t="str">
        <f t="shared" si="19"/>
        <v>Visual Graphic Design NC III</v>
      </c>
      <c r="D257" s="809"/>
      <c r="E257" s="112">
        <f t="shared" si="24"/>
        <v>43</v>
      </c>
      <c r="F257" s="118" t="s">
        <v>182</v>
      </c>
      <c r="G257" s="119" t="s">
        <v>183</v>
      </c>
      <c r="H257" s="114">
        <v>487</v>
      </c>
      <c r="I257" s="114">
        <f t="shared" si="20"/>
        <v>61</v>
      </c>
      <c r="J257" s="108">
        <v>10000</v>
      </c>
      <c r="K257" s="51">
        <f t="shared" si="21"/>
        <v>17203</v>
      </c>
      <c r="L257" s="115">
        <v>500</v>
      </c>
      <c r="M257" s="115">
        <v>100.8</v>
      </c>
      <c r="N257" s="116">
        <f t="shared" si="22"/>
        <v>12250</v>
      </c>
      <c r="O257" s="116">
        <v>500</v>
      </c>
      <c r="P257" s="116">
        <v>500</v>
      </c>
      <c r="Q257" s="117"/>
      <c r="R257" s="117"/>
      <c r="S257" s="53">
        <f t="shared" si="23"/>
        <v>31053.8</v>
      </c>
      <c r="U257" s="46">
        <f>IFERROR(VLOOKUP(G257,[6]Summary!$C$4:$J$234,8,FALSE)," ")</f>
        <v>17203</v>
      </c>
    </row>
    <row r="258" spans="3:21" x14ac:dyDescent="0.3">
      <c r="C258" s="68" t="str">
        <f t="shared" si="19"/>
        <v>*Visual Graphic Design NC III</v>
      </c>
      <c r="D258" s="809"/>
      <c r="E258" s="112">
        <f t="shared" si="24"/>
        <v>44</v>
      </c>
      <c r="F258" s="118" t="s">
        <v>182</v>
      </c>
      <c r="G258" s="119" t="s">
        <v>184</v>
      </c>
      <c r="H258" s="114">
        <v>501</v>
      </c>
      <c r="I258" s="114">
        <f t="shared" si="20"/>
        <v>63</v>
      </c>
      <c r="J258" s="108">
        <v>10000</v>
      </c>
      <c r="K258" s="51">
        <f t="shared" si="21"/>
        <v>17203</v>
      </c>
      <c r="L258" s="115">
        <v>500</v>
      </c>
      <c r="M258" s="115">
        <v>100.8</v>
      </c>
      <c r="N258" s="116">
        <f t="shared" si="22"/>
        <v>12250</v>
      </c>
      <c r="O258" s="116">
        <v>500</v>
      </c>
      <c r="P258" s="116">
        <v>500</v>
      </c>
      <c r="Q258" s="117"/>
      <c r="R258" s="117"/>
      <c r="S258" s="53">
        <f t="shared" si="23"/>
        <v>31053.8</v>
      </c>
      <c r="U258" s="46">
        <f>IFERROR(VLOOKUP(G258,[6]Summary!$C$4:$J$234,8,FALSE)," ")</f>
        <v>17203</v>
      </c>
    </row>
    <row r="259" spans="3:21" ht="28" x14ac:dyDescent="0.3">
      <c r="C259" s="68" t="str">
        <f t="shared" si="19"/>
        <v>Electronics Products Assembly and Servicing NC II</v>
      </c>
      <c r="D259" s="812" t="s">
        <v>185</v>
      </c>
      <c r="E259" s="112">
        <f t="shared" si="24"/>
        <v>45</v>
      </c>
      <c r="F259" s="112" t="s">
        <v>186</v>
      </c>
      <c r="G259" s="113" t="s">
        <v>187</v>
      </c>
      <c r="H259" s="114">
        <v>260</v>
      </c>
      <c r="I259" s="114">
        <f t="shared" si="20"/>
        <v>33</v>
      </c>
      <c r="J259" s="108">
        <v>7000</v>
      </c>
      <c r="K259" s="51">
        <f t="shared" si="21"/>
        <v>8547</v>
      </c>
      <c r="L259" s="115">
        <v>640</v>
      </c>
      <c r="M259" s="115">
        <v>100.8</v>
      </c>
      <c r="N259" s="116">
        <f t="shared" si="22"/>
        <v>11550</v>
      </c>
      <c r="O259" s="116">
        <v>500</v>
      </c>
      <c r="P259" s="116">
        <v>500</v>
      </c>
      <c r="Q259" s="117"/>
      <c r="R259" s="117"/>
      <c r="S259" s="53">
        <f t="shared" si="23"/>
        <v>21837.8</v>
      </c>
      <c r="U259" s="46">
        <f>IFERROR(VLOOKUP(G259,[6]Summary!$C$4:$J$234,8,FALSE)," ")</f>
        <v>8547</v>
      </c>
    </row>
    <row r="260" spans="3:21" x14ac:dyDescent="0.3">
      <c r="C260" s="68" t="str">
        <f t="shared" si="19"/>
        <v>Mechatronics Servicing NC II</v>
      </c>
      <c r="D260" s="812"/>
      <c r="E260" s="112">
        <f t="shared" si="24"/>
        <v>46</v>
      </c>
      <c r="F260" s="112" t="s">
        <v>188</v>
      </c>
      <c r="G260" s="113" t="s">
        <v>189</v>
      </c>
      <c r="H260" s="114">
        <v>158</v>
      </c>
      <c r="I260" s="114">
        <f t="shared" si="20"/>
        <v>20</v>
      </c>
      <c r="J260" s="108">
        <v>8000</v>
      </c>
      <c r="K260" s="51">
        <f t="shared" si="21"/>
        <v>14330</v>
      </c>
      <c r="L260" s="115">
        <v>830</v>
      </c>
      <c r="M260" s="115">
        <v>100.8</v>
      </c>
      <c r="N260" s="116">
        <f t="shared" si="22"/>
        <v>7000</v>
      </c>
      <c r="O260" s="116">
        <v>500</v>
      </c>
      <c r="P260" s="116">
        <v>500</v>
      </c>
      <c r="Q260" s="117"/>
      <c r="R260" s="117"/>
      <c r="S260" s="53">
        <f t="shared" si="23"/>
        <v>23260.799999999999</v>
      </c>
      <c r="U260" s="46">
        <f>IFERROR(VLOOKUP(G260,[6]Summary!$C$4:$J$234,8,FALSE)," ")</f>
        <v>14330</v>
      </c>
    </row>
    <row r="261" spans="3:21" x14ac:dyDescent="0.3">
      <c r="C261" s="68" t="str">
        <f t="shared" si="19"/>
        <v>Mechatronics Servicing NC III</v>
      </c>
      <c r="D261" s="812"/>
      <c r="E261" s="112">
        <f t="shared" si="24"/>
        <v>47</v>
      </c>
      <c r="F261" s="112" t="s">
        <v>190</v>
      </c>
      <c r="G261" s="113" t="s">
        <v>191</v>
      </c>
      <c r="H261" s="114">
        <v>196</v>
      </c>
      <c r="I261" s="114">
        <f t="shared" si="20"/>
        <v>25</v>
      </c>
      <c r="J261" s="108">
        <v>8000</v>
      </c>
      <c r="K261" s="51">
        <f t="shared" si="21"/>
        <v>12695</v>
      </c>
      <c r="L261" s="115">
        <v>905</v>
      </c>
      <c r="M261" s="115">
        <v>100.8</v>
      </c>
      <c r="N261" s="116">
        <f t="shared" si="22"/>
        <v>8750</v>
      </c>
      <c r="O261" s="116">
        <v>500</v>
      </c>
      <c r="P261" s="116">
        <v>500</v>
      </c>
      <c r="Q261" s="117"/>
      <c r="R261" s="117"/>
      <c r="S261" s="53">
        <f t="shared" si="23"/>
        <v>23450.799999999999</v>
      </c>
      <c r="U261" s="46">
        <f>IFERROR(VLOOKUP(G261,[6]Summary!$C$4:$J$234,8,FALSE)," ")</f>
        <v>12695</v>
      </c>
    </row>
    <row r="262" spans="3:21" x14ac:dyDescent="0.3">
      <c r="C262" s="68" t="str">
        <f t="shared" si="19"/>
        <v>Mechatronics Servicing NC IV</v>
      </c>
      <c r="D262" s="812"/>
      <c r="E262" s="121">
        <f t="shared" si="24"/>
        <v>48</v>
      </c>
      <c r="F262" s="121" t="s">
        <v>192</v>
      </c>
      <c r="G262" s="122" t="s">
        <v>193</v>
      </c>
      <c r="H262" s="123">
        <v>200</v>
      </c>
      <c r="I262" s="123">
        <f t="shared" si="20"/>
        <v>25</v>
      </c>
      <c r="J262" s="124">
        <v>10000</v>
      </c>
      <c r="K262" s="63">
        <f t="shared" si="21"/>
        <v>13009</v>
      </c>
      <c r="L262" s="125">
        <v>1060</v>
      </c>
      <c r="M262" s="125">
        <v>100.8</v>
      </c>
      <c r="N262" s="126">
        <f t="shared" si="22"/>
        <v>8750</v>
      </c>
      <c r="O262" s="126">
        <v>500</v>
      </c>
      <c r="P262" s="126">
        <v>500</v>
      </c>
      <c r="Q262" s="127"/>
      <c r="R262" s="127"/>
      <c r="S262" s="65">
        <f t="shared" si="23"/>
        <v>23919.8</v>
      </c>
      <c r="U262" s="46">
        <f>IFERROR(VLOOKUP(G262,[6]Summary!$C$4:$J$234,8,FALSE)," ")</f>
        <v>13009</v>
      </c>
    </row>
    <row r="263" spans="3:21" ht="28" x14ac:dyDescent="0.3">
      <c r="C263" s="68" t="str">
        <f t="shared" si="19"/>
        <v>Furniture Making (Finishing) NC II</v>
      </c>
      <c r="D263" s="128" t="s">
        <v>194</v>
      </c>
      <c r="E263" s="112">
        <f>E262+1</f>
        <v>49</v>
      </c>
      <c r="F263" s="112" t="s">
        <v>195</v>
      </c>
      <c r="G263" s="120" t="s">
        <v>196</v>
      </c>
      <c r="H263" s="114">
        <v>212</v>
      </c>
      <c r="I263" s="114">
        <f t="shared" si="20"/>
        <v>27</v>
      </c>
      <c r="J263" s="108">
        <v>5000</v>
      </c>
      <c r="K263" s="51">
        <f t="shared" si="21"/>
        <v>10866</v>
      </c>
      <c r="L263" s="115">
        <v>500</v>
      </c>
      <c r="M263" s="115">
        <v>100.8</v>
      </c>
      <c r="N263" s="116">
        <f t="shared" si="22"/>
        <v>9450</v>
      </c>
      <c r="O263" s="116">
        <v>500</v>
      </c>
      <c r="P263" s="116">
        <v>500</v>
      </c>
      <c r="Q263" s="117"/>
      <c r="R263" s="117"/>
      <c r="S263" s="53">
        <f t="shared" si="23"/>
        <v>21916.799999999999</v>
      </c>
      <c r="U263" s="46">
        <f>IFERROR(VLOOKUP(G263,[6]Summary!$C$4:$J$234,8,FALSE)," ")</f>
        <v>10866</v>
      </c>
    </row>
    <row r="264" spans="3:21" ht="16.5" customHeight="1" x14ac:dyDescent="0.3">
      <c r="C264" s="68" t="str">
        <f t="shared" si="19"/>
        <v>Barangay Health Services NC II</v>
      </c>
      <c r="D264" s="809" t="s">
        <v>197</v>
      </c>
      <c r="E264" s="112">
        <f t="shared" si="24"/>
        <v>50</v>
      </c>
      <c r="F264" s="118" t="s">
        <v>198</v>
      </c>
      <c r="G264" s="119" t="s">
        <v>24</v>
      </c>
      <c r="H264" s="114">
        <v>560</v>
      </c>
      <c r="I264" s="114">
        <f t="shared" si="20"/>
        <v>70</v>
      </c>
      <c r="J264" s="108">
        <v>5000</v>
      </c>
      <c r="K264" s="51">
        <f t="shared" si="21"/>
        <v>15421</v>
      </c>
      <c r="L264" s="115">
        <v>400</v>
      </c>
      <c r="M264" s="115">
        <v>100.8</v>
      </c>
      <c r="N264" s="116">
        <f t="shared" si="22"/>
        <v>12250</v>
      </c>
      <c r="O264" s="116">
        <v>500</v>
      </c>
      <c r="P264" s="116">
        <v>500</v>
      </c>
      <c r="Q264" s="117"/>
      <c r="R264" s="117"/>
      <c r="S264" s="53">
        <f t="shared" si="23"/>
        <v>29171.8</v>
      </c>
      <c r="U264" s="46">
        <f>IFERROR(VLOOKUP(G264,[6]Summary!$C$4:$J$234,8,FALSE)," ")</f>
        <v>15421</v>
      </c>
    </row>
    <row r="265" spans="3:21" x14ac:dyDescent="0.3">
      <c r="C265" s="68" t="str">
        <f t="shared" si="19"/>
        <v>*Barangay Health Services NC II</v>
      </c>
      <c r="D265" s="809"/>
      <c r="E265" s="112">
        <f t="shared" si="24"/>
        <v>51</v>
      </c>
      <c r="F265" s="118" t="s">
        <v>198</v>
      </c>
      <c r="G265" s="119" t="s">
        <v>200</v>
      </c>
      <c r="H265" s="114">
        <v>463</v>
      </c>
      <c r="I265" s="114">
        <f t="shared" si="20"/>
        <v>58</v>
      </c>
      <c r="J265" s="108">
        <v>5000</v>
      </c>
      <c r="K265" s="51">
        <f t="shared" si="21"/>
        <v>15421</v>
      </c>
      <c r="L265" s="115">
        <v>580</v>
      </c>
      <c r="M265" s="115">
        <v>100.8</v>
      </c>
      <c r="N265" s="116">
        <f t="shared" si="22"/>
        <v>12250</v>
      </c>
      <c r="O265" s="116">
        <v>500</v>
      </c>
      <c r="P265" s="116">
        <v>500</v>
      </c>
      <c r="Q265" s="117"/>
      <c r="R265" s="117"/>
      <c r="S265" s="53">
        <f t="shared" si="23"/>
        <v>29351.8</v>
      </c>
      <c r="U265" s="46">
        <f>IFERROR(VLOOKUP(G265,[6]Summary!$C$4:$J$234,8,FALSE)," ")</f>
        <v>15421</v>
      </c>
    </row>
    <row r="266" spans="3:21" x14ac:dyDescent="0.3">
      <c r="C266" s="68" t="str">
        <f t="shared" ref="C266:C293" si="25">G266</f>
        <v>Hilot (Wellness Massage) NC II</v>
      </c>
      <c r="D266" s="809"/>
      <c r="E266" s="112">
        <f t="shared" si="24"/>
        <v>52</v>
      </c>
      <c r="F266" s="112" t="s">
        <v>201</v>
      </c>
      <c r="G266" s="113" t="s">
        <v>202</v>
      </c>
      <c r="H266" s="114">
        <v>120</v>
      </c>
      <c r="I266" s="114">
        <f t="shared" si="20"/>
        <v>15</v>
      </c>
      <c r="J266" s="108">
        <v>5000</v>
      </c>
      <c r="K266" s="51">
        <f t="shared" si="21"/>
        <v>6449</v>
      </c>
      <c r="L266" s="115">
        <v>500</v>
      </c>
      <c r="M266" s="115">
        <v>100.8</v>
      </c>
      <c r="N266" s="116">
        <f t="shared" si="22"/>
        <v>5250</v>
      </c>
      <c r="O266" s="116">
        <v>500</v>
      </c>
      <c r="P266" s="116">
        <v>500</v>
      </c>
      <c r="Q266" s="117"/>
      <c r="R266" s="117"/>
      <c r="S266" s="53">
        <f t="shared" si="23"/>
        <v>13299.8</v>
      </c>
      <c r="U266" s="46">
        <f>IFERROR(VLOOKUP(G266,[6]Summary!$C$4:$J$234,8,FALSE)," ")</f>
        <v>6449</v>
      </c>
    </row>
    <row r="267" spans="3:21" x14ac:dyDescent="0.3">
      <c r="C267" s="68" t="str">
        <f t="shared" si="25"/>
        <v>Domestic Work NC II</v>
      </c>
      <c r="D267" s="809"/>
      <c r="E267" s="112">
        <f t="shared" si="24"/>
        <v>53</v>
      </c>
      <c r="F267" s="112" t="s">
        <v>203</v>
      </c>
      <c r="G267" s="113" t="s">
        <v>204</v>
      </c>
      <c r="H267" s="114">
        <v>218</v>
      </c>
      <c r="I267" s="114">
        <f t="shared" si="20"/>
        <v>28</v>
      </c>
      <c r="J267" s="108">
        <v>5000</v>
      </c>
      <c r="K267" s="51">
        <f t="shared" si="21"/>
        <v>10138</v>
      </c>
      <c r="L267" s="115">
        <v>745</v>
      </c>
      <c r="M267" s="115">
        <v>100.8</v>
      </c>
      <c r="N267" s="116">
        <f t="shared" si="22"/>
        <v>9800</v>
      </c>
      <c r="O267" s="116">
        <v>500</v>
      </c>
      <c r="P267" s="116">
        <v>500</v>
      </c>
      <c r="Q267" s="117"/>
      <c r="R267" s="117"/>
      <c r="S267" s="53">
        <f t="shared" si="23"/>
        <v>21783.8</v>
      </c>
      <c r="U267" s="46">
        <f>IFERROR(VLOOKUP(G267,[6]Summary!$C$4:$J$234,8,FALSE)," ")</f>
        <v>10138</v>
      </c>
    </row>
    <row r="268" spans="3:21" ht="16.5" customHeight="1" x14ac:dyDescent="0.3">
      <c r="C268" s="68" t="str">
        <f t="shared" si="25"/>
        <v>Beauty Care NC II</v>
      </c>
      <c r="D268" s="809"/>
      <c r="E268" s="112">
        <f t="shared" si="24"/>
        <v>54</v>
      </c>
      <c r="F268" s="112" t="s">
        <v>205</v>
      </c>
      <c r="G268" s="113" t="s">
        <v>206</v>
      </c>
      <c r="H268" s="114">
        <v>1098</v>
      </c>
      <c r="I268" s="114">
        <f t="shared" si="20"/>
        <v>138</v>
      </c>
      <c r="J268" s="108">
        <v>5000</v>
      </c>
      <c r="K268" s="51">
        <v>28410</v>
      </c>
      <c r="L268" s="115">
        <v>600</v>
      </c>
      <c r="M268" s="115">
        <v>100.8</v>
      </c>
      <c r="N268" s="116">
        <f t="shared" si="22"/>
        <v>12250</v>
      </c>
      <c r="O268" s="116">
        <v>500</v>
      </c>
      <c r="P268" s="116">
        <v>500</v>
      </c>
      <c r="Q268" s="117"/>
      <c r="R268" s="117"/>
      <c r="S268" s="53">
        <f t="shared" si="23"/>
        <v>42360.800000000003</v>
      </c>
      <c r="U268" s="46">
        <f>IFERROR(VLOOKUP(G268,[6]Summary!$C$4:$J$234,8,FALSE)," ")</f>
        <v>12152</v>
      </c>
    </row>
    <row r="269" spans="3:21" x14ac:dyDescent="0.3">
      <c r="C269" s="68" t="str">
        <f t="shared" si="25"/>
        <v>Hairdressing NC II</v>
      </c>
      <c r="D269" s="809"/>
      <c r="E269" s="112">
        <f t="shared" si="24"/>
        <v>55</v>
      </c>
      <c r="F269" s="112" t="s">
        <v>208</v>
      </c>
      <c r="G269" s="48" t="s">
        <v>209</v>
      </c>
      <c r="H269" s="114">
        <v>656</v>
      </c>
      <c r="I269" s="114">
        <f t="shared" si="20"/>
        <v>82</v>
      </c>
      <c r="J269" s="108">
        <v>5000</v>
      </c>
      <c r="K269" s="51">
        <f t="shared" si="21"/>
        <v>13577</v>
      </c>
      <c r="L269" s="115">
        <v>600</v>
      </c>
      <c r="M269" s="115">
        <v>100.8</v>
      </c>
      <c r="N269" s="116">
        <f t="shared" si="22"/>
        <v>12250</v>
      </c>
      <c r="O269" s="116">
        <v>500</v>
      </c>
      <c r="P269" s="116">
        <v>500</v>
      </c>
      <c r="Q269" s="117"/>
      <c r="R269" s="117"/>
      <c r="S269" s="53">
        <f t="shared" si="23"/>
        <v>27527.8</v>
      </c>
      <c r="U269" s="46">
        <f>IFERROR(VLOOKUP(G269,[6]Summary!$C$4:$J$234,8,FALSE)," ")</f>
        <v>13577</v>
      </c>
    </row>
    <row r="270" spans="3:21" x14ac:dyDescent="0.3">
      <c r="C270" s="68" t="str">
        <f t="shared" si="25"/>
        <v>Barbering NC II</v>
      </c>
      <c r="D270" s="809"/>
      <c r="E270" s="112">
        <f>E269+1</f>
        <v>56</v>
      </c>
      <c r="F270" s="112" t="s">
        <v>210</v>
      </c>
      <c r="G270" s="113" t="s">
        <v>211</v>
      </c>
      <c r="H270" s="114">
        <v>656</v>
      </c>
      <c r="I270" s="114">
        <f t="shared" si="20"/>
        <v>82</v>
      </c>
      <c r="J270" s="108">
        <v>19840.699999999997</v>
      </c>
      <c r="K270" s="51">
        <v>19840.7</v>
      </c>
      <c r="L270" s="115"/>
      <c r="M270" s="115">
        <v>100.8</v>
      </c>
      <c r="N270" s="116">
        <f t="shared" si="22"/>
        <v>12250</v>
      </c>
      <c r="O270" s="116">
        <v>500</v>
      </c>
      <c r="P270" s="116">
        <v>500</v>
      </c>
      <c r="Q270" s="117"/>
      <c r="R270" s="117"/>
      <c r="S270" s="53">
        <f t="shared" si="23"/>
        <v>33191.5</v>
      </c>
      <c r="U270" s="46">
        <f>IFERROR(VLOOKUP(G270,[6]Summary!$C$4:$J$234,8,FALSE)," ")</f>
        <v>18464.43</v>
      </c>
    </row>
    <row r="271" spans="3:21" ht="42" x14ac:dyDescent="0.3">
      <c r="C271" s="68" t="str">
        <f t="shared" si="25"/>
        <v>English Language (Computer-based English Proficiency, English Proficiency for Customer Service Workers)</v>
      </c>
      <c r="D271" s="811" t="s">
        <v>213</v>
      </c>
      <c r="E271" s="112">
        <f t="shared" si="24"/>
        <v>57</v>
      </c>
      <c r="F271" s="112"/>
      <c r="G271" s="113" t="s">
        <v>300</v>
      </c>
      <c r="H271" s="114">
        <v>100</v>
      </c>
      <c r="I271" s="114">
        <f t="shared" si="20"/>
        <v>13</v>
      </c>
      <c r="J271" s="108">
        <v>4052.23</v>
      </c>
      <c r="K271" s="51">
        <f t="shared" si="21"/>
        <v>9311</v>
      </c>
      <c r="L271" s="115">
        <v>0</v>
      </c>
      <c r="M271" s="115">
        <v>100.8</v>
      </c>
      <c r="N271" s="116">
        <f t="shared" si="22"/>
        <v>4550</v>
      </c>
      <c r="O271" s="116">
        <v>500</v>
      </c>
      <c r="P271" s="116">
        <v>500</v>
      </c>
      <c r="Q271" s="117"/>
      <c r="R271" s="117"/>
      <c r="S271" s="53">
        <f t="shared" si="23"/>
        <v>14961.8</v>
      </c>
      <c r="U271" s="46">
        <f>IFERROR(VLOOKUP(G271,[6]Summary!$C$4:$J$234,8,FALSE)," ")</f>
        <v>9311</v>
      </c>
    </row>
    <row r="272" spans="3:21" x14ac:dyDescent="0.3">
      <c r="C272" s="68" t="str">
        <f t="shared" si="25"/>
        <v>Korean Language and Culture</v>
      </c>
      <c r="D272" s="810"/>
      <c r="E272" s="112">
        <f t="shared" si="24"/>
        <v>58</v>
      </c>
      <c r="F272" s="112"/>
      <c r="G272" s="113" t="s">
        <v>216</v>
      </c>
      <c r="H272" s="114">
        <v>100</v>
      </c>
      <c r="I272" s="114">
        <f t="shared" ref="I272:I293" si="26">ROUNDUP(H272/8,0)</f>
        <v>13</v>
      </c>
      <c r="J272" s="108">
        <v>4052.23</v>
      </c>
      <c r="K272" s="51">
        <f t="shared" ref="K272:K292" si="27">U272</f>
        <v>4250</v>
      </c>
      <c r="L272" s="115">
        <v>0</v>
      </c>
      <c r="M272" s="115">
        <v>100.8</v>
      </c>
      <c r="N272" s="116">
        <f t="shared" ref="N272:N293" si="28">(IF(I272&gt;35,35,I272))*350</f>
        <v>4550</v>
      </c>
      <c r="O272" s="116">
        <v>500</v>
      </c>
      <c r="P272" s="116">
        <v>500</v>
      </c>
      <c r="Q272" s="117"/>
      <c r="R272" s="117"/>
      <c r="S272" s="53">
        <f t="shared" ref="S272:S293" si="29">K272+L272+M272+N272+O272+P272+Q272+R272</f>
        <v>9900.7999999999993</v>
      </c>
      <c r="U272" s="46">
        <f>IFERROR(VLOOKUP(G272,[6]Summary!$C$4:$J$234,8,FALSE)," ")</f>
        <v>4250</v>
      </c>
    </row>
    <row r="273" spans="1:21" ht="33.75" customHeight="1" thickBot="1" x14ac:dyDescent="0.35">
      <c r="C273" s="68" t="str">
        <f t="shared" si="25"/>
        <v>Food Processing NC II</v>
      </c>
      <c r="D273" s="128" t="s">
        <v>217</v>
      </c>
      <c r="E273" s="112">
        <f t="shared" ref="E273" si="30">E272+1</f>
        <v>59</v>
      </c>
      <c r="F273" s="112" t="s">
        <v>218</v>
      </c>
      <c r="G273" s="113" t="s">
        <v>29</v>
      </c>
      <c r="H273" s="114">
        <v>552</v>
      </c>
      <c r="I273" s="114">
        <f t="shared" si="26"/>
        <v>69</v>
      </c>
      <c r="J273" s="108">
        <v>3500</v>
      </c>
      <c r="K273" s="51">
        <f t="shared" si="27"/>
        <v>21145</v>
      </c>
      <c r="L273" s="52">
        <v>1096</v>
      </c>
      <c r="M273" s="115">
        <v>100.8</v>
      </c>
      <c r="N273" s="116">
        <f t="shared" si="28"/>
        <v>12250</v>
      </c>
      <c r="O273" s="116">
        <v>500</v>
      </c>
      <c r="P273" s="116">
        <v>500</v>
      </c>
      <c r="Q273" s="117"/>
      <c r="R273" s="117"/>
      <c r="S273" s="53">
        <f t="shared" si="29"/>
        <v>35591.800000000003</v>
      </c>
      <c r="U273" s="46">
        <f>IFERROR(VLOOKUP(G273,[6]Summary!$C$4:$J$234,8,FALSE)," ")</f>
        <v>21145</v>
      </c>
    </row>
    <row r="274" spans="1:21" x14ac:dyDescent="0.25">
      <c r="A274" s="6" t="s">
        <v>50</v>
      </c>
      <c r="B274" s="7" t="s">
        <v>51</v>
      </c>
      <c r="C274" s="8" t="str">
        <f t="shared" si="25"/>
        <v>* - For Migrated Program</v>
      </c>
      <c r="D274" s="9"/>
      <c r="E274" s="10"/>
      <c r="F274" s="10"/>
      <c r="G274" s="11" t="s">
        <v>52</v>
      </c>
      <c r="H274" s="12" t="s">
        <v>53</v>
      </c>
      <c r="I274" s="13"/>
      <c r="J274" s="14"/>
      <c r="K274" s="15"/>
      <c r="L274" s="15"/>
      <c r="M274" s="15"/>
      <c r="N274" s="16" t="s">
        <v>54</v>
      </c>
      <c r="O274" s="17"/>
      <c r="P274" s="17"/>
      <c r="Q274" s="17"/>
      <c r="R274" s="17"/>
      <c r="S274" s="18"/>
      <c r="T274" s="19"/>
    </row>
    <row r="275" spans="1:21" ht="23.15" customHeight="1" thickBot="1" x14ac:dyDescent="0.7">
      <c r="A275" s="6" t="s">
        <v>50</v>
      </c>
      <c r="B275" s="21"/>
      <c r="C275" s="22">
        <f t="shared" si="25"/>
        <v>0</v>
      </c>
      <c r="D275" s="765" t="s">
        <v>55</v>
      </c>
      <c r="E275" s="766"/>
      <c r="F275" s="766"/>
      <c r="G275" s="766"/>
      <c r="H275" s="766"/>
      <c r="I275" s="766"/>
      <c r="J275" s="766"/>
      <c r="K275" s="766"/>
      <c r="L275" s="766"/>
      <c r="M275" s="766"/>
      <c r="N275" s="766"/>
      <c r="O275" s="766"/>
      <c r="P275" s="766"/>
      <c r="Q275" s="766"/>
      <c r="R275" s="766"/>
      <c r="S275" s="766"/>
      <c r="T275" s="23"/>
    </row>
    <row r="276" spans="1:21" ht="39" customHeight="1" thickBot="1" x14ac:dyDescent="0.3">
      <c r="A276" s="6" t="s">
        <v>50</v>
      </c>
      <c r="B276" s="7" t="s">
        <v>51</v>
      </c>
      <c r="C276" s="8">
        <f t="shared" si="25"/>
        <v>0</v>
      </c>
      <c r="D276" s="767" t="s">
        <v>56</v>
      </c>
      <c r="E276" s="768"/>
      <c r="F276" s="768"/>
      <c r="G276" s="768"/>
      <c r="H276" s="768"/>
      <c r="I276" s="768"/>
      <c r="J276" s="768"/>
      <c r="K276" s="768"/>
      <c r="L276" s="768"/>
      <c r="M276" s="768"/>
      <c r="N276" s="769" t="s">
        <v>301</v>
      </c>
      <c r="O276" s="769"/>
      <c r="P276" s="769"/>
      <c r="Q276" s="769"/>
      <c r="R276" s="769"/>
      <c r="S276" s="769"/>
      <c r="T276" s="24"/>
    </row>
    <row r="277" spans="1:21" ht="37.5" customHeight="1" thickBot="1" x14ac:dyDescent="0.3">
      <c r="A277" s="6" t="s">
        <v>50</v>
      </c>
      <c r="B277" s="7"/>
      <c r="C277" s="8">
        <f t="shared" si="25"/>
        <v>0</v>
      </c>
      <c r="D277" s="770" t="s">
        <v>58</v>
      </c>
      <c r="E277" s="770"/>
      <c r="F277" s="770"/>
      <c r="G277" s="770"/>
      <c r="H277" s="770" t="s">
        <v>59</v>
      </c>
      <c r="I277" s="770"/>
      <c r="J277" s="770"/>
      <c r="K277" s="770"/>
      <c r="L277" s="770"/>
      <c r="M277" s="770"/>
      <c r="N277" s="770" t="s">
        <v>60</v>
      </c>
      <c r="O277" s="770"/>
      <c r="P277" s="770"/>
      <c r="Q277" s="770"/>
      <c r="R277" s="770"/>
      <c r="S277" s="770"/>
      <c r="T277" s="24"/>
    </row>
    <row r="278" spans="1:21" ht="48.75" customHeight="1" thickBot="1" x14ac:dyDescent="0.3">
      <c r="A278" s="6" t="s">
        <v>50</v>
      </c>
      <c r="B278" s="7" t="s">
        <v>51</v>
      </c>
      <c r="C278" s="8">
        <f t="shared" si="25"/>
        <v>0</v>
      </c>
      <c r="D278" s="771" t="s">
        <v>61</v>
      </c>
      <c r="E278" s="772"/>
      <c r="F278" s="772"/>
      <c r="G278" s="772"/>
      <c r="H278" s="772"/>
      <c r="I278" s="772"/>
      <c r="J278" s="772"/>
      <c r="K278" s="772"/>
      <c r="L278" s="772"/>
      <c r="M278" s="772"/>
      <c r="N278" s="772"/>
      <c r="O278" s="772"/>
      <c r="P278" s="772"/>
      <c r="Q278" s="772"/>
      <c r="R278" s="772"/>
      <c r="S278" s="772"/>
      <c r="T278" s="24"/>
    </row>
    <row r="279" spans="1:21" ht="48" customHeight="1" thickBot="1" x14ac:dyDescent="0.3">
      <c r="A279" s="6" t="s">
        <v>50</v>
      </c>
      <c r="B279" s="7"/>
      <c r="C279" s="8"/>
      <c r="D279" s="25" t="s">
        <v>62</v>
      </c>
      <c r="E279" s="26" t="s">
        <v>63</v>
      </c>
      <c r="F279" s="26" t="s">
        <v>64</v>
      </c>
      <c r="G279" s="26" t="s">
        <v>65</v>
      </c>
      <c r="H279" s="27" t="s">
        <v>66</v>
      </c>
      <c r="I279" s="27" t="s">
        <v>67</v>
      </c>
      <c r="J279" s="28" t="s">
        <v>68</v>
      </c>
      <c r="K279" s="29" t="s">
        <v>69</v>
      </c>
      <c r="L279" s="29" t="s">
        <v>70</v>
      </c>
      <c r="M279" s="29" t="s">
        <v>71</v>
      </c>
      <c r="N279" s="29" t="s">
        <v>72</v>
      </c>
      <c r="O279" s="29" t="s">
        <v>73</v>
      </c>
      <c r="P279" s="29" t="s">
        <v>74</v>
      </c>
      <c r="Q279" s="29" t="s">
        <v>75</v>
      </c>
      <c r="R279" s="29" t="s">
        <v>76</v>
      </c>
      <c r="S279" s="30" t="s">
        <v>77</v>
      </c>
      <c r="T279" s="19"/>
    </row>
    <row r="280" spans="1:21" ht="26.25" customHeight="1" thickBot="1" x14ac:dyDescent="0.3">
      <c r="A280" s="6" t="s">
        <v>50</v>
      </c>
      <c r="B280" s="7" t="s">
        <v>51</v>
      </c>
      <c r="C280" s="8"/>
      <c r="D280" s="31" t="s">
        <v>78</v>
      </c>
      <c r="E280" s="32" t="s">
        <v>79</v>
      </c>
      <c r="F280" s="32" t="s">
        <v>80</v>
      </c>
      <c r="G280" s="32" t="s">
        <v>81</v>
      </c>
      <c r="H280" s="33" t="s">
        <v>82</v>
      </c>
      <c r="I280" s="33" t="s">
        <v>83</v>
      </c>
      <c r="J280" s="34" t="s">
        <v>83</v>
      </c>
      <c r="K280" s="35" t="s">
        <v>84</v>
      </c>
      <c r="L280" s="35" t="s">
        <v>85</v>
      </c>
      <c r="M280" s="35" t="s">
        <v>86</v>
      </c>
      <c r="N280" s="35" t="s">
        <v>87</v>
      </c>
      <c r="O280" s="35" t="s">
        <v>88</v>
      </c>
      <c r="P280" s="35" t="s">
        <v>89</v>
      </c>
      <c r="Q280" s="35" t="s">
        <v>90</v>
      </c>
      <c r="R280" s="35" t="s">
        <v>91</v>
      </c>
      <c r="S280" s="36" t="s">
        <v>92</v>
      </c>
      <c r="T280" s="37" t="s">
        <v>93</v>
      </c>
      <c r="U280" s="38" t="s">
        <v>94</v>
      </c>
    </row>
    <row r="281" spans="1:21" x14ac:dyDescent="0.3">
      <c r="C281" s="68" t="str">
        <f t="shared" si="25"/>
        <v>Ship's Catering Services NC I</v>
      </c>
      <c r="D281" s="809" t="s">
        <v>219</v>
      </c>
      <c r="E281" s="112">
        <f>E273+1</f>
        <v>60</v>
      </c>
      <c r="F281" s="112" t="s">
        <v>220</v>
      </c>
      <c r="G281" s="120" t="s">
        <v>221</v>
      </c>
      <c r="H281" s="114">
        <v>50</v>
      </c>
      <c r="I281" s="114">
        <f t="shared" si="26"/>
        <v>7</v>
      </c>
      <c r="J281" s="108">
        <v>2647.08</v>
      </c>
      <c r="K281" s="51">
        <f t="shared" si="27"/>
        <v>3439</v>
      </c>
      <c r="L281" s="115"/>
      <c r="M281" s="115">
        <v>100.8</v>
      </c>
      <c r="N281" s="116">
        <f t="shared" si="28"/>
        <v>2450</v>
      </c>
      <c r="O281" s="116">
        <v>500</v>
      </c>
      <c r="P281" s="116">
        <v>500</v>
      </c>
      <c r="Q281" s="117"/>
      <c r="R281" s="117"/>
      <c r="S281" s="53">
        <f t="shared" si="29"/>
        <v>6989.8</v>
      </c>
      <c r="U281" s="46">
        <f>IFERROR(VLOOKUP(G281,[6]Summary!$C$4:$J$234,8,FALSE)," ")</f>
        <v>3439</v>
      </c>
    </row>
    <row r="282" spans="1:21" ht="16.5" customHeight="1" x14ac:dyDescent="0.3">
      <c r="C282" s="68" t="str">
        <f t="shared" si="25"/>
        <v>Ships' Catering NC III (Ships' Cooks)</v>
      </c>
      <c r="D282" s="809"/>
      <c r="E282" s="112">
        <f t="shared" ref="E282:E293" si="31">E281+1</f>
        <v>61</v>
      </c>
      <c r="F282" s="112" t="s">
        <v>223</v>
      </c>
      <c r="G282" s="120" t="s">
        <v>224</v>
      </c>
      <c r="H282" s="114">
        <v>160</v>
      </c>
      <c r="I282" s="114">
        <f t="shared" si="26"/>
        <v>20</v>
      </c>
      <c r="J282" s="108">
        <v>7941.24</v>
      </c>
      <c r="K282" s="51">
        <f t="shared" si="27"/>
        <v>10172</v>
      </c>
      <c r="L282" s="115"/>
      <c r="M282" s="115">
        <v>100.8</v>
      </c>
      <c r="N282" s="116">
        <f t="shared" si="28"/>
        <v>7000</v>
      </c>
      <c r="O282" s="116">
        <v>500</v>
      </c>
      <c r="P282" s="116">
        <v>500</v>
      </c>
      <c r="Q282" s="117"/>
      <c r="R282" s="117"/>
      <c r="S282" s="53">
        <f t="shared" si="29"/>
        <v>18272.8</v>
      </c>
      <c r="U282" s="46">
        <f>IFERROR(VLOOKUP(G282,[6]Summary!$C$4:$J$234,8,FALSE)," ")</f>
        <v>10172</v>
      </c>
    </row>
    <row r="283" spans="1:21" x14ac:dyDescent="0.3">
      <c r="C283" s="68" t="str">
        <f t="shared" si="25"/>
        <v>Bread and Pastry Production NC II</v>
      </c>
      <c r="D283" s="809" t="s">
        <v>225</v>
      </c>
      <c r="E283" s="112">
        <f t="shared" si="31"/>
        <v>62</v>
      </c>
      <c r="F283" s="112" t="s">
        <v>226</v>
      </c>
      <c r="G283" s="113" t="s">
        <v>25</v>
      </c>
      <c r="H283" s="114">
        <v>141</v>
      </c>
      <c r="I283" s="114">
        <f t="shared" si="26"/>
        <v>18</v>
      </c>
      <c r="J283" s="108">
        <v>3500</v>
      </c>
      <c r="K283" s="51">
        <f t="shared" si="27"/>
        <v>16968</v>
      </c>
      <c r="L283" s="115">
        <v>400</v>
      </c>
      <c r="M283" s="115">
        <v>100.8</v>
      </c>
      <c r="N283" s="116">
        <f t="shared" si="28"/>
        <v>6300</v>
      </c>
      <c r="O283" s="116">
        <v>500</v>
      </c>
      <c r="P283" s="116">
        <v>500</v>
      </c>
      <c r="Q283" s="117"/>
      <c r="R283" s="117"/>
      <c r="S283" s="53">
        <f t="shared" si="29"/>
        <v>24768.799999999999</v>
      </c>
      <c r="U283" s="46">
        <f>IFERROR(VLOOKUP(G283,[6]Summary!$C$4:$J$234,8,FALSE)," ")</f>
        <v>16968</v>
      </c>
    </row>
    <row r="284" spans="1:21" x14ac:dyDescent="0.3">
      <c r="C284" s="68" t="str">
        <f t="shared" si="25"/>
        <v>Housekeeping NC III</v>
      </c>
      <c r="D284" s="809"/>
      <c r="E284" s="112">
        <f t="shared" si="31"/>
        <v>63</v>
      </c>
      <c r="F284" s="112" t="s">
        <v>227</v>
      </c>
      <c r="G284" s="113" t="s">
        <v>228</v>
      </c>
      <c r="H284" s="114">
        <v>76</v>
      </c>
      <c r="I284" s="114">
        <f t="shared" si="26"/>
        <v>10</v>
      </c>
      <c r="J284" s="108">
        <v>6000</v>
      </c>
      <c r="K284" s="51">
        <v>6000</v>
      </c>
      <c r="L284" s="115">
        <v>553</v>
      </c>
      <c r="M284" s="115">
        <v>100.8</v>
      </c>
      <c r="N284" s="116">
        <f t="shared" si="28"/>
        <v>3500</v>
      </c>
      <c r="O284" s="116">
        <v>500</v>
      </c>
      <c r="P284" s="116">
        <v>500</v>
      </c>
      <c r="Q284" s="117"/>
      <c r="R284" s="117"/>
      <c r="S284" s="53">
        <f t="shared" si="29"/>
        <v>11153.8</v>
      </c>
      <c r="U284" s="46">
        <f>IFERROR(VLOOKUP(G284,[6]Summary!$C$4:$J$234,8,FALSE)," ")</f>
        <v>5140</v>
      </c>
    </row>
    <row r="285" spans="1:21" x14ac:dyDescent="0.3">
      <c r="C285" s="68" t="str">
        <f t="shared" si="25"/>
        <v>Trainers Methodology Level I</v>
      </c>
      <c r="D285" s="811" t="s">
        <v>229</v>
      </c>
      <c r="E285" s="112">
        <f t="shared" si="31"/>
        <v>64</v>
      </c>
      <c r="F285" s="112" t="s">
        <v>230</v>
      </c>
      <c r="G285" s="113" t="s">
        <v>231</v>
      </c>
      <c r="H285" s="114">
        <v>264</v>
      </c>
      <c r="I285" s="114">
        <f t="shared" si="26"/>
        <v>33</v>
      </c>
      <c r="J285" s="108">
        <v>8300</v>
      </c>
      <c r="K285" s="51">
        <f t="shared" si="27"/>
        <v>11528</v>
      </c>
      <c r="L285" s="115">
        <v>2180</v>
      </c>
      <c r="M285" s="115">
        <v>100.8</v>
      </c>
      <c r="N285" s="116">
        <f t="shared" si="28"/>
        <v>11550</v>
      </c>
      <c r="O285" s="116">
        <v>500</v>
      </c>
      <c r="P285" s="116">
        <v>500</v>
      </c>
      <c r="Q285" s="117"/>
      <c r="R285" s="117"/>
      <c r="S285" s="53">
        <f t="shared" si="29"/>
        <v>26358.799999999999</v>
      </c>
      <c r="U285" s="46">
        <f>IFERROR(VLOOKUP(G285,[6]Summary!$C$4:$J$234,8,FALSE)," ")</f>
        <v>11528</v>
      </c>
    </row>
    <row r="286" spans="1:21" ht="28" x14ac:dyDescent="0.3">
      <c r="C286" s="68" t="str">
        <f t="shared" si="25"/>
        <v>Conducting Training Need Analysis (Leading to Trainers Methodology Level II)</v>
      </c>
      <c r="D286" s="812"/>
      <c r="E286" s="112">
        <f t="shared" si="31"/>
        <v>65</v>
      </c>
      <c r="F286" s="112" t="s">
        <v>233</v>
      </c>
      <c r="G286" s="113" t="s">
        <v>234</v>
      </c>
      <c r="H286" s="114">
        <v>40</v>
      </c>
      <c r="I286" s="114">
        <f t="shared" si="26"/>
        <v>5</v>
      </c>
      <c r="J286" s="108">
        <v>3000</v>
      </c>
      <c r="K286" s="51">
        <f t="shared" si="27"/>
        <v>3626</v>
      </c>
      <c r="L286" s="115">
        <v>1090</v>
      </c>
      <c r="M286" s="115">
        <v>100.8</v>
      </c>
      <c r="N286" s="116">
        <f t="shared" si="28"/>
        <v>1750</v>
      </c>
      <c r="O286" s="116">
        <v>500</v>
      </c>
      <c r="P286" s="116">
        <v>500</v>
      </c>
      <c r="Q286" s="117"/>
      <c r="R286" s="117"/>
      <c r="S286" s="53">
        <f t="shared" si="29"/>
        <v>7566.8</v>
      </c>
      <c r="U286" s="46">
        <f>IFERROR(VLOOKUP(G286,[6]Summary!$C$4:$J$234,8,FALSE)," ")</f>
        <v>3626</v>
      </c>
    </row>
    <row r="287" spans="1:21" ht="28" x14ac:dyDescent="0.3">
      <c r="C287" s="68" t="str">
        <f t="shared" si="25"/>
        <v>Developing Training Curriculum (Leading to Trainers Methodology Level II)</v>
      </c>
      <c r="D287" s="812"/>
      <c r="E287" s="112">
        <f>E286+1</f>
        <v>66</v>
      </c>
      <c r="F287" s="112" t="s">
        <v>235</v>
      </c>
      <c r="G287" s="113" t="s">
        <v>236</v>
      </c>
      <c r="H287" s="114">
        <v>40</v>
      </c>
      <c r="I287" s="114">
        <f t="shared" si="26"/>
        <v>5</v>
      </c>
      <c r="J287" s="108">
        <v>3000</v>
      </c>
      <c r="K287" s="51">
        <v>3000</v>
      </c>
      <c r="L287" s="115">
        <v>1080</v>
      </c>
      <c r="M287" s="115">
        <v>100.8</v>
      </c>
      <c r="N287" s="116">
        <f t="shared" si="28"/>
        <v>1750</v>
      </c>
      <c r="O287" s="116">
        <v>500</v>
      </c>
      <c r="P287" s="116">
        <v>500</v>
      </c>
      <c r="Q287" s="117"/>
      <c r="R287" s="117"/>
      <c r="S287" s="53">
        <f t="shared" si="29"/>
        <v>6930.8</v>
      </c>
      <c r="U287" s="46">
        <f>IFERROR(VLOOKUP(G287,[6]Summary!$C$4:$J$234,8,FALSE)," ")</f>
        <v>2821</v>
      </c>
    </row>
    <row r="288" spans="1:21" ht="28" x14ac:dyDescent="0.3">
      <c r="C288" s="68" t="str">
        <f t="shared" si="25"/>
        <v>Developing Learning Materials (Leading to Trainers Methodology Level II)</v>
      </c>
      <c r="D288" s="812"/>
      <c r="E288" s="112">
        <f>E287+1</f>
        <v>67</v>
      </c>
      <c r="F288" s="112" t="s">
        <v>237</v>
      </c>
      <c r="G288" s="113" t="s">
        <v>238</v>
      </c>
      <c r="H288" s="114">
        <v>80</v>
      </c>
      <c r="I288" s="114">
        <f t="shared" si="26"/>
        <v>10</v>
      </c>
      <c r="J288" s="108">
        <v>4700</v>
      </c>
      <c r="K288" s="51">
        <f t="shared" si="27"/>
        <v>5440</v>
      </c>
      <c r="L288" s="115">
        <v>1080</v>
      </c>
      <c r="M288" s="115">
        <v>100.8</v>
      </c>
      <c r="N288" s="116">
        <f t="shared" si="28"/>
        <v>3500</v>
      </c>
      <c r="O288" s="116">
        <v>500</v>
      </c>
      <c r="P288" s="116">
        <v>500</v>
      </c>
      <c r="Q288" s="117"/>
      <c r="R288" s="117"/>
      <c r="S288" s="53">
        <f t="shared" si="29"/>
        <v>11120.8</v>
      </c>
      <c r="U288" s="46">
        <f>IFERROR(VLOOKUP(G288,[6]Summary!$C$4:$J$234,8,FALSE)," ")</f>
        <v>5440</v>
      </c>
    </row>
    <row r="289" spans="3:21" ht="33" customHeight="1" x14ac:dyDescent="0.3">
      <c r="C289" s="68" t="str">
        <f t="shared" si="25"/>
        <v>Developing Learning Materials for e-Learning (Leading to Trainers Methodology Level II)</v>
      </c>
      <c r="D289" s="812"/>
      <c r="E289" s="112">
        <f t="shared" si="31"/>
        <v>68</v>
      </c>
      <c r="F289" s="112" t="s">
        <v>239</v>
      </c>
      <c r="G289" s="113" t="s">
        <v>240</v>
      </c>
      <c r="H289" s="114">
        <v>80</v>
      </c>
      <c r="I289" s="114">
        <f t="shared" si="26"/>
        <v>10</v>
      </c>
      <c r="J289" s="108">
        <v>4400</v>
      </c>
      <c r="K289" s="51">
        <f t="shared" si="27"/>
        <v>5781</v>
      </c>
      <c r="L289" s="115">
        <v>1080</v>
      </c>
      <c r="M289" s="115">
        <v>100.8</v>
      </c>
      <c r="N289" s="116">
        <f t="shared" si="28"/>
        <v>3500</v>
      </c>
      <c r="O289" s="116">
        <v>500</v>
      </c>
      <c r="P289" s="116">
        <v>500</v>
      </c>
      <c r="Q289" s="117"/>
      <c r="R289" s="117"/>
      <c r="S289" s="53">
        <f t="shared" si="29"/>
        <v>11461.8</v>
      </c>
      <c r="U289" s="46">
        <f>IFERROR(VLOOKUP(G289,[6]Summary!$C$4:$J$234,8,FALSE)," ")</f>
        <v>5781</v>
      </c>
    </row>
    <row r="290" spans="3:21" ht="33" customHeight="1" x14ac:dyDescent="0.3">
      <c r="C290" s="68" t="str">
        <f t="shared" si="25"/>
        <v>Developing Competency Assessment Tools (Leading to Trainers Methodology Level II)</v>
      </c>
      <c r="D290" s="812"/>
      <c r="E290" s="112">
        <f t="shared" si="31"/>
        <v>69</v>
      </c>
      <c r="F290" s="112" t="s">
        <v>241</v>
      </c>
      <c r="G290" s="113" t="s">
        <v>242</v>
      </c>
      <c r="H290" s="114">
        <v>40</v>
      </c>
      <c r="I290" s="114">
        <f t="shared" si="26"/>
        <v>5</v>
      </c>
      <c r="J290" s="108">
        <v>3000</v>
      </c>
      <c r="K290" s="51">
        <v>3000</v>
      </c>
      <c r="L290" s="115">
        <v>1080</v>
      </c>
      <c r="M290" s="115">
        <v>100.8</v>
      </c>
      <c r="N290" s="116">
        <f t="shared" si="28"/>
        <v>1750</v>
      </c>
      <c r="O290" s="116">
        <v>500</v>
      </c>
      <c r="P290" s="116">
        <v>500</v>
      </c>
      <c r="Q290" s="117"/>
      <c r="R290" s="117"/>
      <c r="S290" s="53">
        <f t="shared" si="29"/>
        <v>6930.8</v>
      </c>
      <c r="U290" s="46">
        <f>IFERROR(VLOOKUP(G290,[6]Summary!$C$4:$J$234,8,FALSE)," ")</f>
        <v>2330</v>
      </c>
    </row>
    <row r="291" spans="3:21" ht="42" x14ac:dyDescent="0.3">
      <c r="C291" s="68" t="str">
        <f t="shared" si="25"/>
        <v>Designing and Developing Maintenance System (Leading to Trainers Methodology Level II)</v>
      </c>
      <c r="D291" s="812"/>
      <c r="E291" s="112">
        <f t="shared" si="31"/>
        <v>70</v>
      </c>
      <c r="F291" s="112" t="s">
        <v>243</v>
      </c>
      <c r="G291" s="113" t="s">
        <v>244</v>
      </c>
      <c r="H291" s="114">
        <v>40</v>
      </c>
      <c r="I291" s="114">
        <f t="shared" si="26"/>
        <v>5</v>
      </c>
      <c r="J291" s="108">
        <v>3000</v>
      </c>
      <c r="K291" s="51">
        <v>3000</v>
      </c>
      <c r="L291" s="115">
        <v>1090</v>
      </c>
      <c r="M291" s="115">
        <v>100.8</v>
      </c>
      <c r="N291" s="116">
        <f t="shared" si="28"/>
        <v>1750</v>
      </c>
      <c r="O291" s="116">
        <v>500</v>
      </c>
      <c r="P291" s="116">
        <v>500</v>
      </c>
      <c r="Q291" s="117"/>
      <c r="R291" s="117"/>
      <c r="S291" s="53">
        <f t="shared" si="29"/>
        <v>6940.8</v>
      </c>
      <c r="U291" s="46">
        <f>IFERROR(VLOOKUP(G291,[6]Summary!$C$4:$J$234,8,FALSE)," ")</f>
        <v>1528</v>
      </c>
    </row>
    <row r="292" spans="3:21" ht="42" x14ac:dyDescent="0.3">
      <c r="C292" s="68" t="str">
        <f t="shared" si="25"/>
        <v>Facilitating Development of Compentency Standards (Leading to Trainers Methodology Level II)</v>
      </c>
      <c r="D292" s="810"/>
      <c r="E292" s="112">
        <f t="shared" si="31"/>
        <v>71</v>
      </c>
      <c r="F292" s="112" t="s">
        <v>245</v>
      </c>
      <c r="G292" s="113" t="s">
        <v>246</v>
      </c>
      <c r="H292" s="114">
        <v>40</v>
      </c>
      <c r="I292" s="114">
        <f t="shared" si="26"/>
        <v>5</v>
      </c>
      <c r="J292" s="108">
        <v>3000</v>
      </c>
      <c r="K292" s="51">
        <f t="shared" si="27"/>
        <v>2305</v>
      </c>
      <c r="L292" s="115">
        <v>0</v>
      </c>
      <c r="M292" s="115">
        <v>100.8</v>
      </c>
      <c r="N292" s="116">
        <f t="shared" si="28"/>
        <v>1750</v>
      </c>
      <c r="O292" s="116">
        <v>500</v>
      </c>
      <c r="P292" s="116">
        <v>500</v>
      </c>
      <c r="Q292" s="117"/>
      <c r="R292" s="117"/>
      <c r="S292" s="53">
        <f t="shared" si="29"/>
        <v>5155.8</v>
      </c>
      <c r="U292" s="46">
        <f>IFERROR(VLOOKUP(G292,[6]Summary!$C$4:$J$234,8,FALSE)," ")</f>
        <v>2305</v>
      </c>
    </row>
    <row r="293" spans="3:21" ht="16" thickBot="1" x14ac:dyDescent="0.35">
      <c r="C293" s="68" t="str">
        <f t="shared" si="25"/>
        <v>Photography NC II</v>
      </c>
      <c r="D293" s="129" t="s">
        <v>247</v>
      </c>
      <c r="E293" s="130">
        <f t="shared" si="31"/>
        <v>72</v>
      </c>
      <c r="F293" s="130" t="s">
        <v>248</v>
      </c>
      <c r="G293" s="131" t="s">
        <v>249</v>
      </c>
      <c r="H293" s="132">
        <v>132</v>
      </c>
      <c r="I293" s="132">
        <f t="shared" si="26"/>
        <v>17</v>
      </c>
      <c r="J293" s="133">
        <v>7000</v>
      </c>
      <c r="K293" s="81">
        <v>7000</v>
      </c>
      <c r="L293" s="134">
        <v>500</v>
      </c>
      <c r="M293" s="134">
        <v>100.8</v>
      </c>
      <c r="N293" s="135">
        <f t="shared" si="28"/>
        <v>5950</v>
      </c>
      <c r="O293" s="135">
        <v>500</v>
      </c>
      <c r="P293" s="135">
        <v>500</v>
      </c>
      <c r="Q293" s="136"/>
      <c r="R293" s="136"/>
      <c r="S293" s="83">
        <f t="shared" si="29"/>
        <v>14550.8</v>
      </c>
      <c r="U293" s="46">
        <f>IFERROR(VLOOKUP(G293,[6]Summary!$C$4:$J$234,8,FALSE)," ")</f>
        <v>6197</v>
      </c>
    </row>
    <row r="294" spans="3:21" x14ac:dyDescent="0.3">
      <c r="D294" s="137"/>
      <c r="E294" s="138"/>
      <c r="F294" s="138"/>
      <c r="G294" s="139" t="s">
        <v>52</v>
      </c>
      <c r="H294" s="140" t="s">
        <v>53</v>
      </c>
      <c r="I294" s="141"/>
      <c r="J294" s="142"/>
      <c r="K294" s="143"/>
      <c r="L294" s="143"/>
      <c r="M294" s="143"/>
      <c r="N294" s="144" t="s">
        <v>54</v>
      </c>
      <c r="O294" s="145"/>
      <c r="P294" s="145"/>
      <c r="Q294" s="146"/>
    </row>
  </sheetData>
  <autoFilter ref="A8:U8">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87">
    <mergeCell ref="D285:D292"/>
    <mergeCell ref="D277:G277"/>
    <mergeCell ref="H277:M277"/>
    <mergeCell ref="N277:S277"/>
    <mergeCell ref="D278:S278"/>
    <mergeCell ref="D281:D282"/>
    <mergeCell ref="D283:D284"/>
    <mergeCell ref="D259:D262"/>
    <mergeCell ref="D264:D270"/>
    <mergeCell ref="D271:D272"/>
    <mergeCell ref="D275:S275"/>
    <mergeCell ref="D276:M276"/>
    <mergeCell ref="N276:S276"/>
    <mergeCell ref="D251:D258"/>
    <mergeCell ref="D208:D214"/>
    <mergeCell ref="D216:S216"/>
    <mergeCell ref="D217:M217"/>
    <mergeCell ref="N217:S217"/>
    <mergeCell ref="D218:G218"/>
    <mergeCell ref="H218:M218"/>
    <mergeCell ref="N218:S218"/>
    <mergeCell ref="D219:S219"/>
    <mergeCell ref="D222:D227"/>
    <mergeCell ref="D228:D241"/>
    <mergeCell ref="D242:D244"/>
    <mergeCell ref="D245:D250"/>
    <mergeCell ref="D207:S207"/>
    <mergeCell ref="D159:G159"/>
    <mergeCell ref="H159:M159"/>
    <mergeCell ref="N159:S159"/>
    <mergeCell ref="D160:S160"/>
    <mergeCell ref="D163:D174"/>
    <mergeCell ref="D175:D180"/>
    <mergeCell ref="D181:D183"/>
    <mergeCell ref="D184:D187"/>
    <mergeCell ref="D190:D197"/>
    <mergeCell ref="D198:D199"/>
    <mergeCell ref="D200:D205"/>
    <mergeCell ref="D158:M158"/>
    <mergeCell ref="N158:S158"/>
    <mergeCell ref="D112:S112"/>
    <mergeCell ref="D115:S115"/>
    <mergeCell ref="D116:D125"/>
    <mergeCell ref="D126:D132"/>
    <mergeCell ref="D133:D138"/>
    <mergeCell ref="D139:D140"/>
    <mergeCell ref="D141:D144"/>
    <mergeCell ref="D145:S145"/>
    <mergeCell ref="D146:D151"/>
    <mergeCell ref="D152:D155"/>
    <mergeCell ref="D157:S157"/>
    <mergeCell ref="D109:S109"/>
    <mergeCell ref="D110:M110"/>
    <mergeCell ref="N110:S110"/>
    <mergeCell ref="D111:G111"/>
    <mergeCell ref="H111:M111"/>
    <mergeCell ref="N111:S111"/>
    <mergeCell ref="D90:D107"/>
    <mergeCell ref="D67:M67"/>
    <mergeCell ref="N67:S67"/>
    <mergeCell ref="D68:G68"/>
    <mergeCell ref="H68:M68"/>
    <mergeCell ref="N68:S68"/>
    <mergeCell ref="D69:S69"/>
    <mergeCell ref="D72:D74"/>
    <mergeCell ref="D76:D77"/>
    <mergeCell ref="D78:D79"/>
    <mergeCell ref="D80:D87"/>
    <mergeCell ref="D89:S89"/>
    <mergeCell ref="D66:S66"/>
    <mergeCell ref="D5:S5"/>
    <mergeCell ref="D8:S8"/>
    <mergeCell ref="D9:D15"/>
    <mergeCell ref="D16:D21"/>
    <mergeCell ref="D22:D35"/>
    <mergeCell ref="D36:D38"/>
    <mergeCell ref="D39:D44"/>
    <mergeCell ref="D45:D52"/>
    <mergeCell ref="D53:D56"/>
    <mergeCell ref="D58:D61"/>
    <mergeCell ref="D62:D64"/>
    <mergeCell ref="D2:S2"/>
    <mergeCell ref="D3:M3"/>
    <mergeCell ref="N3:S3"/>
    <mergeCell ref="D4:G4"/>
    <mergeCell ref="H4:M4"/>
    <mergeCell ref="N4:S4"/>
  </mergeCells>
  <pageMargins left="0.23622047244094491" right="0.11811023622047245" top="0.39370078740157483" bottom="0.19685039370078741" header="0.31496062992125984" footer="0.31496062992125984"/>
  <pageSetup paperSize="9" scale="54" fitToHeight="0" orientation="portrait" horizontalDpi="4294967293" r:id="rId1"/>
  <rowBreaks count="5" manualBreakCount="5">
    <brk id="65" min="3" max="17" man="1"/>
    <brk id="108" min="3" max="17" man="1"/>
    <brk id="156" min="3" max="17" man="1"/>
    <brk id="215" min="3" max="17" man="1"/>
    <brk id="274" min="3" max="17" man="1"/>
  </rowBreaks>
  <colBreaks count="2" manualBreakCount="2">
    <brk id="12" max="289" man="1"/>
    <brk id="19" max="36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P330"/>
  <sheetViews>
    <sheetView workbookViewId="0">
      <pane ySplit="5" topLeftCell="A123" activePane="bottomLeft" state="frozen"/>
      <selection pane="bottomLeft" activeCell="C233" sqref="C233"/>
    </sheetView>
  </sheetViews>
  <sheetFormatPr defaultColWidth="13.25" defaultRowHeight="15.75" customHeight="1" x14ac:dyDescent="0.3"/>
  <cols>
    <col min="1" max="1" width="20.9140625" style="149" customWidth="1"/>
    <col min="2" max="2" width="10.08203125" style="149" customWidth="1"/>
    <col min="3" max="3" width="33.5" style="149" customWidth="1"/>
    <col min="4" max="4" width="8.08203125" style="149" customWidth="1"/>
    <col min="5" max="5" width="7.75" style="149" customWidth="1"/>
    <col min="6" max="6" width="12.9140625" style="149" customWidth="1"/>
    <col min="7" max="7" width="9.5" style="149" customWidth="1"/>
    <col min="8" max="8" width="10.9140625" style="149" customWidth="1"/>
    <col min="9" max="9" width="11.5" style="149" customWidth="1"/>
    <col min="10" max="10" width="12.58203125" style="149" customWidth="1"/>
    <col min="11" max="11" width="11" style="149" customWidth="1"/>
    <col min="12" max="12" width="11" style="155" customWidth="1"/>
    <col min="13" max="13" width="11.9140625" style="149" customWidth="1"/>
    <col min="14" max="14" width="12.08203125" style="149" customWidth="1"/>
    <col min="15" max="15" width="14.5" style="149" customWidth="1"/>
    <col min="16" max="16" width="24.08203125" style="149" customWidth="1"/>
    <col min="17" max="16384" width="13.25" style="149"/>
  </cols>
  <sheetData>
    <row r="1" spans="1:16" ht="14" x14ac:dyDescent="0.3">
      <c r="B1" s="150"/>
      <c r="E1" s="151"/>
      <c r="F1" s="152"/>
      <c r="G1" s="153"/>
      <c r="H1" s="154"/>
      <c r="J1" s="154"/>
    </row>
    <row r="2" spans="1:16" ht="14" x14ac:dyDescent="0.3">
      <c r="B2" s="150"/>
      <c r="E2" s="151"/>
      <c r="F2" s="152"/>
      <c r="G2" s="153"/>
      <c r="H2" s="154"/>
      <c r="J2" s="154"/>
    </row>
    <row r="3" spans="1:16" ht="14" x14ac:dyDescent="0.3">
      <c r="B3" s="150"/>
      <c r="E3" s="151"/>
      <c r="F3" s="152"/>
      <c r="G3" s="153"/>
      <c r="H3" s="154"/>
      <c r="J3" s="154"/>
    </row>
    <row r="4" spans="1:16" ht="57.75" customHeight="1" x14ac:dyDescent="0.35">
      <c r="A4" s="156" t="s">
        <v>62</v>
      </c>
      <c r="B4" s="157" t="s">
        <v>63</v>
      </c>
      <c r="C4" s="158" t="s">
        <v>302</v>
      </c>
      <c r="D4" s="158" t="s">
        <v>303</v>
      </c>
      <c r="E4" s="158" t="s">
        <v>67</v>
      </c>
      <c r="F4" s="158" t="s">
        <v>304</v>
      </c>
      <c r="G4" s="159" t="s">
        <v>70</v>
      </c>
      <c r="H4" s="160" t="s">
        <v>305</v>
      </c>
      <c r="I4" s="161" t="s">
        <v>72</v>
      </c>
      <c r="J4" s="162" t="s">
        <v>73</v>
      </c>
      <c r="K4" s="161" t="s">
        <v>74</v>
      </c>
      <c r="L4" s="163" t="s">
        <v>75</v>
      </c>
      <c r="M4" s="161" t="s">
        <v>306</v>
      </c>
      <c r="N4" s="164" t="s">
        <v>77</v>
      </c>
      <c r="O4" s="165" t="s">
        <v>307</v>
      </c>
      <c r="P4" s="166"/>
    </row>
    <row r="5" spans="1:16" ht="13" x14ac:dyDescent="0.3">
      <c r="A5" s="167" t="s">
        <v>308</v>
      </c>
      <c r="B5" s="168" t="s">
        <v>309</v>
      </c>
      <c r="C5" s="168" t="s">
        <v>310</v>
      </c>
      <c r="D5" s="168" t="s">
        <v>311</v>
      </c>
      <c r="E5" s="169" t="s">
        <v>312</v>
      </c>
      <c r="F5" s="168" t="s">
        <v>313</v>
      </c>
      <c r="G5" s="170">
        <v>7</v>
      </c>
      <c r="H5" s="170">
        <v>8</v>
      </c>
      <c r="I5" s="168" t="s">
        <v>314</v>
      </c>
      <c r="J5" s="171" t="s">
        <v>315</v>
      </c>
      <c r="K5" s="168">
        <v>11</v>
      </c>
      <c r="L5" s="172">
        <v>12</v>
      </c>
      <c r="M5" s="168">
        <v>13</v>
      </c>
      <c r="N5" s="173" t="s">
        <v>316</v>
      </c>
      <c r="O5" s="174"/>
      <c r="P5" s="174"/>
    </row>
    <row r="6" spans="1:16" ht="12.5" hidden="1" x14ac:dyDescent="0.25">
      <c r="A6" s="175" t="s">
        <v>95</v>
      </c>
      <c r="B6" s="176">
        <v>1</v>
      </c>
      <c r="C6" s="149" t="s">
        <v>317</v>
      </c>
      <c r="D6" s="149">
        <v>302</v>
      </c>
      <c r="E6" s="151">
        <v>38</v>
      </c>
      <c r="F6" s="153">
        <v>8000</v>
      </c>
      <c r="G6" s="153">
        <v>300</v>
      </c>
      <c r="H6" s="177">
        <v>100.8</v>
      </c>
      <c r="I6" s="177">
        <f t="shared" ref="I6:I260" si="0">E6*160</f>
        <v>6080</v>
      </c>
      <c r="J6" s="177">
        <v>500</v>
      </c>
      <c r="K6" s="178">
        <v>500</v>
      </c>
      <c r="L6" s="178"/>
      <c r="M6" s="178"/>
      <c r="N6" s="153">
        <f t="shared" ref="N6:N260" si="1">F6+G6+H6+I6+L6+M6+J6+K6</f>
        <v>15480.8</v>
      </c>
      <c r="O6" s="179" t="s">
        <v>51</v>
      </c>
      <c r="P6" s="153"/>
    </row>
    <row r="7" spans="1:16" ht="12.5" hidden="1" x14ac:dyDescent="0.25">
      <c r="A7" s="175" t="s">
        <v>95</v>
      </c>
      <c r="B7" s="176">
        <v>2</v>
      </c>
      <c r="C7" s="149" t="s">
        <v>318</v>
      </c>
      <c r="D7" s="149">
        <v>336</v>
      </c>
      <c r="E7" s="151">
        <v>42</v>
      </c>
      <c r="F7" s="153">
        <v>10000</v>
      </c>
      <c r="G7" s="153">
        <v>685</v>
      </c>
      <c r="H7" s="177">
        <v>100.8</v>
      </c>
      <c r="I7" s="177">
        <f t="shared" si="0"/>
        <v>6720</v>
      </c>
      <c r="J7" s="177">
        <v>500</v>
      </c>
      <c r="K7" s="178">
        <v>500</v>
      </c>
      <c r="L7" s="178"/>
      <c r="M7" s="178"/>
      <c r="N7" s="153">
        <f t="shared" si="1"/>
        <v>18505.8</v>
      </c>
      <c r="O7" s="179" t="s">
        <v>51</v>
      </c>
      <c r="P7" s="153"/>
    </row>
    <row r="8" spans="1:16" ht="12.5" hidden="1" x14ac:dyDescent="0.25">
      <c r="A8" s="175" t="s">
        <v>95</v>
      </c>
      <c r="B8" s="176">
        <v>3</v>
      </c>
      <c r="C8" s="149" t="s">
        <v>319</v>
      </c>
      <c r="D8" s="149">
        <v>445</v>
      </c>
      <c r="E8" s="151">
        <v>56</v>
      </c>
      <c r="F8" s="153">
        <v>8000</v>
      </c>
      <c r="G8" s="153">
        <v>400</v>
      </c>
      <c r="H8" s="177">
        <v>100.8</v>
      </c>
      <c r="I8" s="177">
        <f t="shared" si="0"/>
        <v>8960</v>
      </c>
      <c r="J8" s="177">
        <v>500</v>
      </c>
      <c r="K8" s="178">
        <v>500</v>
      </c>
      <c r="L8" s="178"/>
      <c r="M8" s="178"/>
      <c r="N8" s="153">
        <f t="shared" si="1"/>
        <v>18460.8</v>
      </c>
      <c r="O8" s="179" t="s">
        <v>51</v>
      </c>
      <c r="P8" s="153"/>
    </row>
    <row r="9" spans="1:16" ht="12.5" hidden="1" x14ac:dyDescent="0.25">
      <c r="A9" s="175" t="s">
        <v>95</v>
      </c>
      <c r="B9" s="176">
        <v>4</v>
      </c>
      <c r="C9" s="149" t="s">
        <v>97</v>
      </c>
      <c r="D9" s="149">
        <v>208</v>
      </c>
      <c r="E9" s="151">
        <v>26</v>
      </c>
      <c r="F9" s="153">
        <v>10000</v>
      </c>
      <c r="G9" s="153">
        <v>500</v>
      </c>
      <c r="H9" s="177">
        <v>100.8</v>
      </c>
      <c r="I9" s="177">
        <f t="shared" si="0"/>
        <v>4160</v>
      </c>
      <c r="J9" s="177">
        <v>500</v>
      </c>
      <c r="K9" s="178">
        <v>500</v>
      </c>
      <c r="L9" s="178"/>
      <c r="M9" s="178"/>
      <c r="N9" s="153">
        <f t="shared" si="1"/>
        <v>15760.8</v>
      </c>
      <c r="O9" s="179" t="s">
        <v>51</v>
      </c>
      <c r="P9" s="153"/>
    </row>
    <row r="10" spans="1:16" ht="12.5" hidden="1" x14ac:dyDescent="0.25">
      <c r="A10" s="175" t="s">
        <v>320</v>
      </c>
      <c r="B10" s="176">
        <v>5</v>
      </c>
      <c r="C10" s="149" t="s">
        <v>100</v>
      </c>
      <c r="D10" s="149">
        <v>226</v>
      </c>
      <c r="E10" s="151">
        <v>29</v>
      </c>
      <c r="F10" s="153">
        <v>10000</v>
      </c>
      <c r="G10" s="153">
        <v>590</v>
      </c>
      <c r="H10" s="177">
        <v>100.8</v>
      </c>
      <c r="I10" s="177">
        <f t="shared" si="0"/>
        <v>4640</v>
      </c>
      <c r="J10" s="177">
        <v>500</v>
      </c>
      <c r="K10" s="178">
        <v>500</v>
      </c>
      <c r="L10" s="178"/>
      <c r="M10" s="178"/>
      <c r="N10" s="153">
        <f t="shared" si="1"/>
        <v>16330.8</v>
      </c>
      <c r="O10" s="179" t="s">
        <v>51</v>
      </c>
      <c r="P10" s="153"/>
    </row>
    <row r="11" spans="1:16" ht="12.5" hidden="1" x14ac:dyDescent="0.25">
      <c r="A11" s="175" t="s">
        <v>95</v>
      </c>
      <c r="B11" s="176">
        <v>6</v>
      </c>
      <c r="C11" s="149" t="s">
        <v>102</v>
      </c>
      <c r="D11" s="149">
        <v>306</v>
      </c>
      <c r="E11" s="151">
        <v>39</v>
      </c>
      <c r="F11" s="153">
        <v>10000</v>
      </c>
      <c r="G11" s="153">
        <v>740</v>
      </c>
      <c r="H11" s="177">
        <v>100.8</v>
      </c>
      <c r="I11" s="177">
        <f t="shared" si="0"/>
        <v>6240</v>
      </c>
      <c r="J11" s="177">
        <v>500</v>
      </c>
      <c r="K11" s="178">
        <v>500</v>
      </c>
      <c r="L11" s="178"/>
      <c r="M11" s="178"/>
      <c r="N11" s="153">
        <f t="shared" si="1"/>
        <v>18080.8</v>
      </c>
      <c r="O11" s="179" t="s">
        <v>51</v>
      </c>
      <c r="P11" s="153"/>
    </row>
    <row r="12" spans="1:16" ht="12.5" hidden="1" x14ac:dyDescent="0.25">
      <c r="A12" s="175" t="s">
        <v>95</v>
      </c>
      <c r="B12" s="176">
        <v>7</v>
      </c>
      <c r="C12" s="149" t="s">
        <v>104</v>
      </c>
      <c r="D12" s="149">
        <v>306</v>
      </c>
      <c r="E12" s="151">
        <v>39</v>
      </c>
      <c r="F12" s="153">
        <v>10000</v>
      </c>
      <c r="G12" s="153">
        <v>625</v>
      </c>
      <c r="H12" s="177">
        <v>100.8</v>
      </c>
      <c r="I12" s="177">
        <f t="shared" si="0"/>
        <v>6240</v>
      </c>
      <c r="J12" s="177">
        <v>500</v>
      </c>
      <c r="K12" s="178">
        <v>500</v>
      </c>
      <c r="L12" s="178"/>
      <c r="M12" s="178"/>
      <c r="N12" s="153">
        <f t="shared" si="1"/>
        <v>17965.8</v>
      </c>
      <c r="O12" s="179" t="s">
        <v>51</v>
      </c>
      <c r="P12" s="153"/>
    </row>
    <row r="13" spans="1:16" ht="12.5" hidden="1" x14ac:dyDescent="0.25">
      <c r="A13" s="175" t="s">
        <v>95</v>
      </c>
      <c r="B13" s="176">
        <v>8</v>
      </c>
      <c r="C13" s="149" t="s">
        <v>321</v>
      </c>
      <c r="D13" s="180">
        <v>220</v>
      </c>
      <c r="E13" s="151">
        <v>37</v>
      </c>
      <c r="F13" s="153">
        <v>7340</v>
      </c>
      <c r="G13" s="153"/>
      <c r="H13" s="177">
        <v>100.8</v>
      </c>
      <c r="I13" s="177">
        <f t="shared" si="0"/>
        <v>5920</v>
      </c>
      <c r="J13" s="177">
        <v>500</v>
      </c>
      <c r="K13" s="178">
        <v>500</v>
      </c>
      <c r="L13" s="178"/>
      <c r="M13" s="178"/>
      <c r="N13" s="153">
        <f t="shared" si="1"/>
        <v>14360.8</v>
      </c>
      <c r="O13" s="179" t="s">
        <v>51</v>
      </c>
      <c r="P13" s="153"/>
    </row>
    <row r="14" spans="1:16" ht="12.5" hidden="1" x14ac:dyDescent="0.25">
      <c r="A14" s="175" t="s">
        <v>95</v>
      </c>
      <c r="B14" s="176">
        <v>9</v>
      </c>
      <c r="C14" s="149" t="s">
        <v>322</v>
      </c>
      <c r="D14" s="180">
        <v>175</v>
      </c>
      <c r="E14" s="151">
        <v>30</v>
      </c>
      <c r="F14" s="153">
        <v>5560</v>
      </c>
      <c r="G14" s="153"/>
      <c r="H14" s="177">
        <v>100.8</v>
      </c>
      <c r="I14" s="177">
        <f t="shared" si="0"/>
        <v>4800</v>
      </c>
      <c r="J14" s="177">
        <v>500</v>
      </c>
      <c r="K14" s="178">
        <v>500</v>
      </c>
      <c r="L14" s="178"/>
      <c r="M14" s="178"/>
      <c r="N14" s="153">
        <f t="shared" si="1"/>
        <v>11460.8</v>
      </c>
      <c r="O14" s="179" t="s">
        <v>51</v>
      </c>
      <c r="P14" s="153"/>
    </row>
    <row r="15" spans="1:16" ht="12.5" hidden="1" x14ac:dyDescent="0.25">
      <c r="A15" s="175" t="s">
        <v>95</v>
      </c>
      <c r="B15" s="176">
        <v>10</v>
      </c>
      <c r="C15" s="149" t="s">
        <v>323</v>
      </c>
      <c r="D15" s="180">
        <v>1276</v>
      </c>
      <c r="E15" s="151">
        <v>160</v>
      </c>
      <c r="F15" s="153">
        <v>10000</v>
      </c>
      <c r="G15" s="153">
        <v>350</v>
      </c>
      <c r="H15" s="177">
        <v>100.8</v>
      </c>
      <c r="I15" s="177">
        <f t="shared" si="0"/>
        <v>25600</v>
      </c>
      <c r="J15" s="177">
        <v>500</v>
      </c>
      <c r="K15" s="178">
        <v>500</v>
      </c>
      <c r="L15" s="178"/>
      <c r="M15" s="178"/>
      <c r="N15" s="153">
        <f t="shared" si="1"/>
        <v>37050.800000000003</v>
      </c>
      <c r="O15" s="179" t="s">
        <v>51</v>
      </c>
      <c r="P15" s="153"/>
    </row>
    <row r="16" spans="1:16" ht="12.5" hidden="1" x14ac:dyDescent="0.25">
      <c r="A16" s="175" t="s">
        <v>95</v>
      </c>
      <c r="B16" s="176">
        <v>11</v>
      </c>
      <c r="C16" s="149" t="s">
        <v>324</v>
      </c>
      <c r="D16" s="149">
        <v>352</v>
      </c>
      <c r="E16" s="151">
        <v>44</v>
      </c>
      <c r="F16" s="153">
        <v>8000</v>
      </c>
      <c r="G16" s="153">
        <v>400</v>
      </c>
      <c r="H16" s="177">
        <v>100.8</v>
      </c>
      <c r="I16" s="177">
        <f t="shared" si="0"/>
        <v>7040</v>
      </c>
      <c r="J16" s="177">
        <v>500</v>
      </c>
      <c r="K16" s="178">
        <v>500</v>
      </c>
      <c r="L16" s="178"/>
      <c r="M16" s="178"/>
      <c r="N16" s="153">
        <f t="shared" si="1"/>
        <v>16540.8</v>
      </c>
      <c r="O16" s="179" t="s">
        <v>51</v>
      </c>
      <c r="P16" s="153"/>
    </row>
    <row r="17" spans="1:16" ht="12.5" hidden="1" x14ac:dyDescent="0.25">
      <c r="A17" s="175" t="s">
        <v>95</v>
      </c>
      <c r="B17" s="176">
        <v>12</v>
      </c>
      <c r="C17" s="149" t="s">
        <v>325</v>
      </c>
      <c r="D17" s="149">
        <v>318</v>
      </c>
      <c r="E17" s="151">
        <v>40</v>
      </c>
      <c r="F17" s="153">
        <v>9000</v>
      </c>
      <c r="G17" s="153">
        <v>400</v>
      </c>
      <c r="H17" s="177">
        <v>100.8</v>
      </c>
      <c r="I17" s="177">
        <f t="shared" si="0"/>
        <v>6400</v>
      </c>
      <c r="J17" s="177">
        <v>500</v>
      </c>
      <c r="K17" s="178">
        <v>500</v>
      </c>
      <c r="L17" s="178"/>
      <c r="M17" s="178"/>
      <c r="N17" s="153">
        <f t="shared" si="1"/>
        <v>16900.8</v>
      </c>
      <c r="O17" s="179" t="s">
        <v>51</v>
      </c>
      <c r="P17" s="153"/>
    </row>
    <row r="18" spans="1:16" ht="12.5" hidden="1" x14ac:dyDescent="0.25">
      <c r="A18" s="175" t="s">
        <v>95</v>
      </c>
      <c r="B18" s="176">
        <v>13</v>
      </c>
      <c r="C18" s="149" t="s">
        <v>326</v>
      </c>
      <c r="D18" s="149">
        <v>152</v>
      </c>
      <c r="E18" s="151">
        <v>19</v>
      </c>
      <c r="F18" s="153">
        <v>10000</v>
      </c>
      <c r="G18" s="153">
        <v>500</v>
      </c>
      <c r="H18" s="177">
        <v>100.8</v>
      </c>
      <c r="I18" s="177">
        <f t="shared" si="0"/>
        <v>3040</v>
      </c>
      <c r="J18" s="177">
        <v>500</v>
      </c>
      <c r="K18" s="178">
        <v>500</v>
      </c>
      <c r="L18" s="178"/>
      <c r="M18" s="178"/>
      <c r="N18" s="153">
        <f t="shared" si="1"/>
        <v>14640.8</v>
      </c>
      <c r="O18" s="179" t="s">
        <v>51</v>
      </c>
      <c r="P18" s="153"/>
    </row>
    <row r="19" spans="1:16" ht="12.5" hidden="1" x14ac:dyDescent="0.25">
      <c r="A19" s="175" t="s">
        <v>95</v>
      </c>
      <c r="B19" s="176">
        <v>14</v>
      </c>
      <c r="C19" s="149" t="s">
        <v>327</v>
      </c>
      <c r="D19" s="149">
        <v>96</v>
      </c>
      <c r="E19" s="151">
        <v>12</v>
      </c>
      <c r="F19" s="153">
        <v>3500</v>
      </c>
      <c r="G19" s="153">
        <v>500</v>
      </c>
      <c r="H19" s="177">
        <v>100.8</v>
      </c>
      <c r="I19" s="177">
        <f t="shared" si="0"/>
        <v>1920</v>
      </c>
      <c r="J19" s="177">
        <v>500</v>
      </c>
      <c r="K19" s="178">
        <v>500</v>
      </c>
      <c r="L19" s="178"/>
      <c r="M19" s="178"/>
      <c r="N19" s="153">
        <f t="shared" si="1"/>
        <v>7020.8</v>
      </c>
      <c r="O19" s="179" t="s">
        <v>51</v>
      </c>
      <c r="P19" s="153"/>
    </row>
    <row r="20" spans="1:16" ht="12.5" hidden="1" x14ac:dyDescent="0.25">
      <c r="A20" s="175" t="s">
        <v>95</v>
      </c>
      <c r="B20" s="176">
        <v>15</v>
      </c>
      <c r="C20" s="149" t="s">
        <v>106</v>
      </c>
      <c r="D20" s="149">
        <v>423</v>
      </c>
      <c r="E20" s="151">
        <v>71</v>
      </c>
      <c r="F20" s="153">
        <v>18540</v>
      </c>
      <c r="G20" s="153">
        <v>590</v>
      </c>
      <c r="H20" s="177">
        <v>100.8</v>
      </c>
      <c r="I20" s="177">
        <f t="shared" si="0"/>
        <v>11360</v>
      </c>
      <c r="J20" s="177">
        <v>500</v>
      </c>
      <c r="K20" s="178">
        <v>500</v>
      </c>
      <c r="L20" s="178"/>
      <c r="M20" s="178"/>
      <c r="N20" s="153">
        <f t="shared" si="1"/>
        <v>31590.799999999999</v>
      </c>
      <c r="O20" s="179" t="s">
        <v>51</v>
      </c>
      <c r="P20" s="153"/>
    </row>
    <row r="21" spans="1:16" ht="12.5" hidden="1" x14ac:dyDescent="0.25">
      <c r="A21" s="175" t="s">
        <v>95</v>
      </c>
      <c r="B21" s="176">
        <v>16</v>
      </c>
      <c r="C21" s="149" t="s">
        <v>328</v>
      </c>
      <c r="D21" s="149">
        <v>445</v>
      </c>
      <c r="E21" s="151">
        <v>56</v>
      </c>
      <c r="F21" s="153">
        <v>8000</v>
      </c>
      <c r="G21" s="153">
        <v>300</v>
      </c>
      <c r="H21" s="177">
        <v>100.8</v>
      </c>
      <c r="I21" s="177">
        <f t="shared" si="0"/>
        <v>8960</v>
      </c>
      <c r="J21" s="177">
        <v>500</v>
      </c>
      <c r="K21" s="178">
        <v>500</v>
      </c>
      <c r="L21" s="178"/>
      <c r="M21" s="178"/>
      <c r="N21" s="153">
        <f t="shared" si="1"/>
        <v>18360.8</v>
      </c>
      <c r="O21" s="179" t="s">
        <v>51</v>
      </c>
      <c r="P21" s="153"/>
    </row>
    <row r="22" spans="1:16" ht="12.5" hidden="1" x14ac:dyDescent="0.25">
      <c r="A22" s="175" t="s">
        <v>95</v>
      </c>
      <c r="B22" s="176">
        <v>17</v>
      </c>
      <c r="C22" s="149" t="s">
        <v>329</v>
      </c>
      <c r="D22" s="149">
        <v>212</v>
      </c>
      <c r="E22" s="151">
        <v>27</v>
      </c>
      <c r="F22" s="153">
        <v>8000</v>
      </c>
      <c r="G22" s="153">
        <v>500</v>
      </c>
      <c r="H22" s="177">
        <v>100.8</v>
      </c>
      <c r="I22" s="177">
        <f t="shared" si="0"/>
        <v>4320</v>
      </c>
      <c r="J22" s="177">
        <v>500</v>
      </c>
      <c r="K22" s="178">
        <v>500</v>
      </c>
      <c r="L22" s="178"/>
      <c r="M22" s="178"/>
      <c r="N22" s="153">
        <f t="shared" si="1"/>
        <v>13920.8</v>
      </c>
      <c r="O22" s="179" t="s">
        <v>51</v>
      </c>
      <c r="P22" s="153"/>
    </row>
    <row r="23" spans="1:16" ht="12.5" hidden="1" x14ac:dyDescent="0.25">
      <c r="A23" s="175" t="s">
        <v>95</v>
      </c>
      <c r="B23" s="176">
        <v>18</v>
      </c>
      <c r="C23" s="149" t="s">
        <v>31</v>
      </c>
      <c r="D23" s="149">
        <v>232</v>
      </c>
      <c r="E23" s="151">
        <v>29</v>
      </c>
      <c r="F23" s="153">
        <v>10000</v>
      </c>
      <c r="G23" s="153">
        <v>500</v>
      </c>
      <c r="H23" s="177">
        <v>100.8</v>
      </c>
      <c r="I23" s="177">
        <f t="shared" si="0"/>
        <v>4640</v>
      </c>
      <c r="J23" s="177">
        <v>500</v>
      </c>
      <c r="K23" s="178">
        <v>500</v>
      </c>
      <c r="L23" s="178"/>
      <c r="M23" s="178"/>
      <c r="N23" s="153">
        <f t="shared" si="1"/>
        <v>16240.8</v>
      </c>
      <c r="O23" s="179" t="s">
        <v>51</v>
      </c>
      <c r="P23" s="153"/>
    </row>
    <row r="24" spans="1:16" ht="12.5" hidden="1" x14ac:dyDescent="0.25">
      <c r="A24" s="175" t="s">
        <v>95</v>
      </c>
      <c r="B24" s="176">
        <v>19</v>
      </c>
      <c r="C24" s="149" t="s">
        <v>330</v>
      </c>
      <c r="D24" s="149">
        <v>312</v>
      </c>
      <c r="E24" s="151">
        <v>39</v>
      </c>
      <c r="F24" s="153">
        <v>8000</v>
      </c>
      <c r="G24" s="153">
        <v>500</v>
      </c>
      <c r="H24" s="177">
        <v>100.8</v>
      </c>
      <c r="I24" s="177">
        <f t="shared" si="0"/>
        <v>6240</v>
      </c>
      <c r="J24" s="177">
        <v>500</v>
      </c>
      <c r="K24" s="178">
        <v>500</v>
      </c>
      <c r="L24" s="178"/>
      <c r="M24" s="178"/>
      <c r="N24" s="153">
        <f t="shared" si="1"/>
        <v>15840.8</v>
      </c>
      <c r="O24" s="179" t="s">
        <v>51</v>
      </c>
      <c r="P24" s="153"/>
    </row>
    <row r="25" spans="1:16" ht="12.5" hidden="1" x14ac:dyDescent="0.25">
      <c r="A25" s="175" t="s">
        <v>95</v>
      </c>
      <c r="B25" s="176">
        <v>20</v>
      </c>
      <c r="C25" s="149" t="s">
        <v>331</v>
      </c>
      <c r="D25" s="149">
        <v>232</v>
      </c>
      <c r="E25" s="151">
        <v>29</v>
      </c>
      <c r="F25" s="153">
        <v>8000</v>
      </c>
      <c r="G25" s="153">
        <v>886</v>
      </c>
      <c r="H25" s="177">
        <v>100.8</v>
      </c>
      <c r="I25" s="177">
        <f t="shared" si="0"/>
        <v>4640</v>
      </c>
      <c r="J25" s="177">
        <v>500</v>
      </c>
      <c r="K25" s="178">
        <v>500</v>
      </c>
      <c r="L25" s="181"/>
      <c r="M25" s="178"/>
      <c r="N25" s="153">
        <f t="shared" si="1"/>
        <v>14626.8</v>
      </c>
      <c r="O25" s="179" t="s">
        <v>51</v>
      </c>
      <c r="P25" s="153"/>
    </row>
    <row r="26" spans="1:16" ht="12.5" hidden="1" x14ac:dyDescent="0.25">
      <c r="A26" s="175" t="s">
        <v>95</v>
      </c>
      <c r="B26" s="176">
        <v>21</v>
      </c>
      <c r="C26" s="149" t="s">
        <v>108</v>
      </c>
      <c r="D26" s="149">
        <v>162</v>
      </c>
      <c r="E26" s="151">
        <v>21</v>
      </c>
      <c r="F26" s="153">
        <v>10000</v>
      </c>
      <c r="G26" s="153">
        <v>500</v>
      </c>
      <c r="H26" s="177">
        <v>100.8</v>
      </c>
      <c r="I26" s="177">
        <f t="shared" si="0"/>
        <v>3360</v>
      </c>
      <c r="J26" s="177">
        <v>500</v>
      </c>
      <c r="K26" s="178">
        <v>500</v>
      </c>
      <c r="L26" s="178"/>
      <c r="M26" s="178"/>
      <c r="N26" s="153">
        <f t="shared" si="1"/>
        <v>14960.8</v>
      </c>
      <c r="O26" s="179" t="s">
        <v>51</v>
      </c>
      <c r="P26" s="153"/>
    </row>
    <row r="27" spans="1:16" ht="12.5" hidden="1" x14ac:dyDescent="0.25">
      <c r="A27" s="175" t="s">
        <v>95</v>
      </c>
      <c r="B27" s="176">
        <v>22</v>
      </c>
      <c r="C27" s="149" t="s">
        <v>110</v>
      </c>
      <c r="D27" s="149">
        <v>242</v>
      </c>
      <c r="E27" s="151">
        <v>31</v>
      </c>
      <c r="F27" s="153">
        <v>10000</v>
      </c>
      <c r="G27" s="153">
        <v>500</v>
      </c>
      <c r="H27" s="177">
        <v>100.8</v>
      </c>
      <c r="I27" s="177">
        <f t="shared" si="0"/>
        <v>4960</v>
      </c>
      <c r="J27" s="177">
        <v>500</v>
      </c>
      <c r="K27" s="178">
        <v>500</v>
      </c>
      <c r="L27" s="178"/>
      <c r="M27" s="178"/>
      <c r="N27" s="153">
        <f t="shared" si="1"/>
        <v>16560.8</v>
      </c>
      <c r="O27" s="179" t="s">
        <v>51</v>
      </c>
      <c r="P27" s="152"/>
    </row>
    <row r="28" spans="1:16" ht="12.5" hidden="1" x14ac:dyDescent="0.25">
      <c r="A28" s="175" t="s">
        <v>111</v>
      </c>
      <c r="B28" s="176">
        <v>23</v>
      </c>
      <c r="C28" s="149" t="s">
        <v>332</v>
      </c>
      <c r="D28" s="149">
        <v>120</v>
      </c>
      <c r="E28" s="151">
        <v>15</v>
      </c>
      <c r="F28" s="153">
        <v>5000</v>
      </c>
      <c r="G28" s="153">
        <v>400</v>
      </c>
      <c r="H28" s="177">
        <v>100.8</v>
      </c>
      <c r="I28" s="177">
        <f t="shared" si="0"/>
        <v>2400</v>
      </c>
      <c r="J28" s="177">
        <v>500</v>
      </c>
      <c r="K28" s="178">
        <v>500</v>
      </c>
      <c r="L28" s="178"/>
      <c r="M28" s="178"/>
      <c r="N28" s="153">
        <f t="shared" si="1"/>
        <v>8900.7999999999993</v>
      </c>
      <c r="O28" s="179" t="s">
        <v>51</v>
      </c>
      <c r="P28" s="153"/>
    </row>
    <row r="29" spans="1:16" ht="12.5" hidden="1" x14ac:dyDescent="0.25">
      <c r="A29" s="175" t="s">
        <v>111</v>
      </c>
      <c r="B29" s="176">
        <v>24</v>
      </c>
      <c r="C29" s="149" t="s">
        <v>333</v>
      </c>
      <c r="D29" s="149">
        <v>158</v>
      </c>
      <c r="E29" s="151">
        <v>20</v>
      </c>
      <c r="F29" s="153">
        <v>5000</v>
      </c>
      <c r="G29" s="153">
        <v>600</v>
      </c>
      <c r="H29" s="177">
        <v>100.8</v>
      </c>
      <c r="I29" s="177">
        <f t="shared" si="0"/>
        <v>3200</v>
      </c>
      <c r="J29" s="177">
        <v>500</v>
      </c>
      <c r="K29" s="178">
        <v>500</v>
      </c>
      <c r="L29" s="178"/>
      <c r="M29" s="178"/>
      <c r="N29" s="153">
        <f t="shared" si="1"/>
        <v>9900.7999999999993</v>
      </c>
      <c r="O29" s="179" t="s">
        <v>51</v>
      </c>
      <c r="P29" s="153"/>
    </row>
    <row r="30" spans="1:16" ht="12.5" hidden="1" x14ac:dyDescent="0.25">
      <c r="A30" s="175" t="s">
        <v>111</v>
      </c>
      <c r="B30" s="176">
        <v>25</v>
      </c>
      <c r="C30" s="149" t="s">
        <v>334</v>
      </c>
      <c r="D30" s="149">
        <v>183</v>
      </c>
      <c r="E30" s="151">
        <v>23</v>
      </c>
      <c r="F30" s="153">
        <v>7000</v>
      </c>
      <c r="G30" s="153">
        <v>400</v>
      </c>
      <c r="H30" s="177">
        <v>100.8</v>
      </c>
      <c r="I30" s="177">
        <f t="shared" si="0"/>
        <v>3680</v>
      </c>
      <c r="J30" s="177">
        <v>500</v>
      </c>
      <c r="K30" s="178">
        <v>500</v>
      </c>
      <c r="L30" s="178"/>
      <c r="M30" s="178"/>
      <c r="N30" s="153">
        <f t="shared" si="1"/>
        <v>12180.8</v>
      </c>
      <c r="O30" s="179" t="s">
        <v>51</v>
      </c>
      <c r="P30" s="153"/>
    </row>
    <row r="31" spans="1:16" ht="12.5" hidden="1" x14ac:dyDescent="0.25">
      <c r="A31" s="175" t="s">
        <v>111</v>
      </c>
      <c r="B31" s="176">
        <v>26</v>
      </c>
      <c r="C31" s="149" t="s">
        <v>335</v>
      </c>
      <c r="D31" s="149">
        <v>118</v>
      </c>
      <c r="E31" s="151">
        <v>15</v>
      </c>
      <c r="F31" s="153">
        <v>5000</v>
      </c>
      <c r="G31" s="153">
        <v>400</v>
      </c>
      <c r="H31" s="177">
        <v>100.8</v>
      </c>
      <c r="I31" s="177">
        <f t="shared" si="0"/>
        <v>2400</v>
      </c>
      <c r="J31" s="177">
        <v>500</v>
      </c>
      <c r="K31" s="178">
        <v>500</v>
      </c>
      <c r="L31" s="178"/>
      <c r="M31" s="178"/>
      <c r="N31" s="153">
        <f t="shared" si="1"/>
        <v>8900.7999999999993</v>
      </c>
      <c r="O31" s="179" t="s">
        <v>51</v>
      </c>
      <c r="P31" s="153"/>
    </row>
    <row r="32" spans="1:16" ht="12.5" hidden="1" x14ac:dyDescent="0.25">
      <c r="A32" s="175" t="s">
        <v>111</v>
      </c>
      <c r="B32" s="176">
        <v>27</v>
      </c>
      <c r="C32" s="149" t="s">
        <v>336</v>
      </c>
      <c r="D32" s="149">
        <v>158</v>
      </c>
      <c r="E32" s="151">
        <v>20</v>
      </c>
      <c r="F32" s="153">
        <v>5000</v>
      </c>
      <c r="G32" s="153">
        <v>400</v>
      </c>
      <c r="H32" s="177">
        <v>100.8</v>
      </c>
      <c r="I32" s="177">
        <f t="shared" si="0"/>
        <v>3200</v>
      </c>
      <c r="J32" s="177">
        <v>500</v>
      </c>
      <c r="K32" s="178">
        <v>500</v>
      </c>
      <c r="L32" s="178"/>
      <c r="M32" s="178"/>
      <c r="N32" s="153">
        <f t="shared" si="1"/>
        <v>9700.7999999999993</v>
      </c>
      <c r="O32" s="179" t="s">
        <v>51</v>
      </c>
      <c r="P32" s="153"/>
    </row>
    <row r="33" spans="1:16" ht="12.5" hidden="1" x14ac:dyDescent="0.25">
      <c r="A33" s="175" t="s">
        <v>111</v>
      </c>
      <c r="B33" s="176">
        <v>28</v>
      </c>
      <c r="C33" s="149" t="s">
        <v>113</v>
      </c>
      <c r="D33" s="149">
        <v>143</v>
      </c>
      <c r="E33" s="151">
        <v>18</v>
      </c>
      <c r="F33" s="153">
        <v>5000</v>
      </c>
      <c r="G33" s="153">
        <v>500</v>
      </c>
      <c r="H33" s="177">
        <v>100.8</v>
      </c>
      <c r="I33" s="177">
        <f t="shared" si="0"/>
        <v>2880</v>
      </c>
      <c r="J33" s="177">
        <v>500</v>
      </c>
      <c r="K33" s="178">
        <v>500</v>
      </c>
      <c r="L33" s="178"/>
      <c r="M33" s="178"/>
      <c r="N33" s="153">
        <f t="shared" si="1"/>
        <v>9480.7999999999993</v>
      </c>
      <c r="O33" s="179" t="s">
        <v>51</v>
      </c>
      <c r="P33" s="153"/>
    </row>
    <row r="34" spans="1:16" ht="12.5" hidden="1" x14ac:dyDescent="0.25">
      <c r="A34" s="175" t="s">
        <v>111</v>
      </c>
      <c r="B34" s="176">
        <v>29</v>
      </c>
      <c r="C34" s="149" t="s">
        <v>337</v>
      </c>
      <c r="D34" s="149">
        <v>240</v>
      </c>
      <c r="E34" s="151">
        <v>30</v>
      </c>
      <c r="F34" s="153">
        <v>7000</v>
      </c>
      <c r="G34" s="153">
        <v>500</v>
      </c>
      <c r="H34" s="177">
        <v>100.8</v>
      </c>
      <c r="I34" s="177">
        <f t="shared" si="0"/>
        <v>4800</v>
      </c>
      <c r="J34" s="177">
        <v>500</v>
      </c>
      <c r="K34" s="178">
        <v>500</v>
      </c>
      <c r="L34" s="178"/>
      <c r="M34" s="178"/>
      <c r="N34" s="153">
        <f t="shared" si="1"/>
        <v>13400.8</v>
      </c>
      <c r="O34" s="179" t="s">
        <v>51</v>
      </c>
      <c r="P34" s="153"/>
    </row>
    <row r="35" spans="1:16" ht="12.5" hidden="1" x14ac:dyDescent="0.25">
      <c r="A35" s="175" t="s">
        <v>111</v>
      </c>
      <c r="B35" s="176">
        <v>30</v>
      </c>
      <c r="C35" s="149" t="s">
        <v>338</v>
      </c>
      <c r="D35" s="149">
        <v>143</v>
      </c>
      <c r="E35" s="151">
        <v>18</v>
      </c>
      <c r="F35" s="153">
        <v>5000</v>
      </c>
      <c r="G35" s="153">
        <v>500</v>
      </c>
      <c r="H35" s="177">
        <v>100.8</v>
      </c>
      <c r="I35" s="177">
        <f t="shared" si="0"/>
        <v>2880</v>
      </c>
      <c r="J35" s="177">
        <v>500</v>
      </c>
      <c r="K35" s="178">
        <v>500</v>
      </c>
      <c r="L35" s="178"/>
      <c r="M35" s="178"/>
      <c r="N35" s="153">
        <f t="shared" si="1"/>
        <v>9480.7999999999993</v>
      </c>
      <c r="O35" s="179" t="s">
        <v>51</v>
      </c>
      <c r="P35" s="153"/>
    </row>
    <row r="36" spans="1:16" ht="12.5" hidden="1" x14ac:dyDescent="0.25">
      <c r="A36" s="175" t="s">
        <v>111</v>
      </c>
      <c r="B36" s="176">
        <v>31</v>
      </c>
      <c r="C36" s="149" t="s">
        <v>339</v>
      </c>
      <c r="D36" s="149">
        <v>480</v>
      </c>
      <c r="E36" s="151">
        <v>60</v>
      </c>
      <c r="F36" s="153">
        <v>7000</v>
      </c>
      <c r="G36" s="153">
        <v>500</v>
      </c>
      <c r="H36" s="177">
        <v>100.8</v>
      </c>
      <c r="I36" s="177">
        <f t="shared" si="0"/>
        <v>9600</v>
      </c>
      <c r="J36" s="177">
        <v>500</v>
      </c>
      <c r="K36" s="178">
        <v>500</v>
      </c>
      <c r="L36" s="178"/>
      <c r="M36" s="178"/>
      <c r="N36" s="153">
        <f t="shared" si="1"/>
        <v>18200.8</v>
      </c>
      <c r="O36" s="179" t="s">
        <v>51</v>
      </c>
      <c r="P36" s="153"/>
    </row>
    <row r="37" spans="1:16" ht="12.5" hidden="1" x14ac:dyDescent="0.25">
      <c r="A37" s="175" t="s">
        <v>111</v>
      </c>
      <c r="B37" s="176">
        <v>32</v>
      </c>
      <c r="C37" s="149" t="s">
        <v>116</v>
      </c>
      <c r="D37" s="149">
        <v>156</v>
      </c>
      <c r="E37" s="151">
        <v>20</v>
      </c>
      <c r="F37" s="153">
        <v>4000</v>
      </c>
      <c r="G37" s="153">
        <v>660</v>
      </c>
      <c r="H37" s="177">
        <v>100.8</v>
      </c>
      <c r="I37" s="177">
        <f t="shared" si="0"/>
        <v>3200</v>
      </c>
      <c r="J37" s="177">
        <v>500</v>
      </c>
      <c r="K37" s="178">
        <v>500</v>
      </c>
      <c r="L37" s="178"/>
      <c r="M37" s="178"/>
      <c r="N37" s="153">
        <f t="shared" si="1"/>
        <v>8960.7999999999993</v>
      </c>
      <c r="O37" s="179" t="s">
        <v>51</v>
      </c>
      <c r="P37" s="153"/>
    </row>
    <row r="38" spans="1:16" ht="12.5" hidden="1" x14ac:dyDescent="0.25">
      <c r="A38" s="175" t="s">
        <v>111</v>
      </c>
      <c r="B38" s="176">
        <v>33</v>
      </c>
      <c r="C38" s="149" t="s">
        <v>117</v>
      </c>
      <c r="D38" s="149">
        <v>469</v>
      </c>
      <c r="E38" s="151">
        <v>59</v>
      </c>
      <c r="F38" s="153">
        <v>4000</v>
      </c>
      <c r="G38" s="153">
        <v>660</v>
      </c>
      <c r="H38" s="177">
        <v>100.8</v>
      </c>
      <c r="I38" s="177">
        <f t="shared" si="0"/>
        <v>9440</v>
      </c>
      <c r="J38" s="177">
        <v>500</v>
      </c>
      <c r="K38" s="178">
        <v>500</v>
      </c>
      <c r="L38" s="178"/>
      <c r="M38" s="178"/>
      <c r="N38" s="153">
        <f t="shared" si="1"/>
        <v>15200.8</v>
      </c>
      <c r="O38" s="179" t="s">
        <v>51</v>
      </c>
      <c r="P38" s="153"/>
    </row>
    <row r="39" spans="1:16" ht="12.5" hidden="1" x14ac:dyDescent="0.25">
      <c r="A39" s="175" t="s">
        <v>111</v>
      </c>
      <c r="B39" s="176">
        <v>34</v>
      </c>
      <c r="C39" s="149" t="s">
        <v>119</v>
      </c>
      <c r="D39" s="149">
        <v>676</v>
      </c>
      <c r="E39" s="151">
        <v>85</v>
      </c>
      <c r="F39" s="153">
        <v>5000</v>
      </c>
      <c r="G39" s="153">
        <v>700</v>
      </c>
      <c r="H39" s="177">
        <v>100.8</v>
      </c>
      <c r="I39" s="177">
        <f t="shared" si="0"/>
        <v>13600</v>
      </c>
      <c r="J39" s="177">
        <v>500</v>
      </c>
      <c r="K39" s="178">
        <v>500</v>
      </c>
      <c r="L39" s="178"/>
      <c r="M39" s="178"/>
      <c r="N39" s="153">
        <f t="shared" si="1"/>
        <v>20400.8</v>
      </c>
      <c r="O39" s="179" t="s">
        <v>51</v>
      </c>
      <c r="P39" s="153"/>
    </row>
    <row r="40" spans="1:16" ht="12.5" hidden="1" x14ac:dyDescent="0.25">
      <c r="A40" s="175" t="s">
        <v>111</v>
      </c>
      <c r="B40" s="176">
        <v>35</v>
      </c>
      <c r="C40" s="149" t="s">
        <v>121</v>
      </c>
      <c r="D40" s="149">
        <v>526</v>
      </c>
      <c r="E40" s="151">
        <v>66</v>
      </c>
      <c r="F40" s="153">
        <v>4500</v>
      </c>
      <c r="G40" s="153">
        <v>300</v>
      </c>
      <c r="H40" s="177">
        <v>100.8</v>
      </c>
      <c r="I40" s="177">
        <f t="shared" si="0"/>
        <v>10560</v>
      </c>
      <c r="J40" s="177">
        <v>500</v>
      </c>
      <c r="K40" s="178">
        <v>500</v>
      </c>
      <c r="L40" s="178"/>
      <c r="M40" s="178"/>
      <c r="N40" s="153">
        <f t="shared" si="1"/>
        <v>16460.8</v>
      </c>
      <c r="O40" s="179" t="s">
        <v>51</v>
      </c>
      <c r="P40" s="153"/>
    </row>
    <row r="41" spans="1:16" ht="12.5" hidden="1" x14ac:dyDescent="0.25">
      <c r="A41" s="175" t="s">
        <v>111</v>
      </c>
      <c r="B41" s="176">
        <v>36</v>
      </c>
      <c r="C41" s="149" t="s">
        <v>340</v>
      </c>
      <c r="D41" s="149">
        <v>804</v>
      </c>
      <c r="E41" s="151">
        <v>101</v>
      </c>
      <c r="F41" s="153">
        <v>7000</v>
      </c>
      <c r="G41" s="153">
        <v>300</v>
      </c>
      <c r="H41" s="177">
        <v>100.8</v>
      </c>
      <c r="I41" s="177">
        <f t="shared" si="0"/>
        <v>16160</v>
      </c>
      <c r="J41" s="177">
        <v>500</v>
      </c>
      <c r="K41" s="178">
        <v>500</v>
      </c>
      <c r="L41" s="178"/>
      <c r="M41" s="178"/>
      <c r="N41" s="153">
        <f t="shared" si="1"/>
        <v>24560.799999999999</v>
      </c>
      <c r="O41" s="179" t="s">
        <v>51</v>
      </c>
      <c r="P41" s="153"/>
    </row>
    <row r="42" spans="1:16" ht="12.5" hidden="1" x14ac:dyDescent="0.25">
      <c r="A42" s="175" t="s">
        <v>111</v>
      </c>
      <c r="B42" s="176">
        <v>37</v>
      </c>
      <c r="C42" s="149" t="s">
        <v>123</v>
      </c>
      <c r="D42" s="149">
        <v>134</v>
      </c>
      <c r="E42" s="151">
        <v>17</v>
      </c>
      <c r="F42" s="153">
        <v>5000</v>
      </c>
      <c r="G42" s="153">
        <v>500</v>
      </c>
      <c r="H42" s="177">
        <v>100.8</v>
      </c>
      <c r="I42" s="177">
        <f t="shared" si="0"/>
        <v>2720</v>
      </c>
      <c r="J42" s="177">
        <v>500</v>
      </c>
      <c r="K42" s="178">
        <v>500</v>
      </c>
      <c r="L42" s="178"/>
      <c r="M42" s="178"/>
      <c r="N42" s="153">
        <f t="shared" si="1"/>
        <v>9320.7999999999993</v>
      </c>
      <c r="O42" s="179" t="s">
        <v>51</v>
      </c>
      <c r="P42" s="153"/>
    </row>
    <row r="43" spans="1:16" ht="12.5" hidden="1" x14ac:dyDescent="0.25">
      <c r="A43" s="175" t="s">
        <v>111</v>
      </c>
      <c r="B43" s="176">
        <v>38</v>
      </c>
      <c r="C43" s="149" t="s">
        <v>341</v>
      </c>
      <c r="D43" s="149">
        <v>650</v>
      </c>
      <c r="E43" s="151">
        <v>82</v>
      </c>
      <c r="F43" s="153">
        <v>6000</v>
      </c>
      <c r="G43" s="153">
        <v>765</v>
      </c>
      <c r="H43" s="177">
        <v>100.8</v>
      </c>
      <c r="I43" s="177">
        <f t="shared" si="0"/>
        <v>13120</v>
      </c>
      <c r="J43" s="177">
        <v>500</v>
      </c>
      <c r="K43" s="178">
        <v>500</v>
      </c>
      <c r="L43" s="178"/>
      <c r="M43" s="178"/>
      <c r="N43" s="153">
        <f t="shared" si="1"/>
        <v>20985.8</v>
      </c>
      <c r="O43" s="179" t="s">
        <v>51</v>
      </c>
      <c r="P43" s="153"/>
    </row>
    <row r="44" spans="1:16" ht="12.5" hidden="1" x14ac:dyDescent="0.25">
      <c r="A44" s="175" t="s">
        <v>111</v>
      </c>
      <c r="B44" s="176">
        <v>39</v>
      </c>
      <c r="C44" s="149" t="s">
        <v>342</v>
      </c>
      <c r="D44" s="149">
        <v>126</v>
      </c>
      <c r="E44" s="151">
        <v>16</v>
      </c>
      <c r="F44" s="153">
        <v>10000</v>
      </c>
      <c r="G44" s="153">
        <v>500</v>
      </c>
      <c r="H44" s="177">
        <v>100.8</v>
      </c>
      <c r="I44" s="177">
        <f t="shared" si="0"/>
        <v>2560</v>
      </c>
      <c r="J44" s="177">
        <v>500</v>
      </c>
      <c r="K44" s="178">
        <v>500</v>
      </c>
      <c r="L44" s="178"/>
      <c r="M44" s="178"/>
      <c r="N44" s="153">
        <f t="shared" si="1"/>
        <v>14160.8</v>
      </c>
      <c r="O44" s="179" t="s">
        <v>51</v>
      </c>
      <c r="P44" s="153"/>
    </row>
    <row r="45" spans="1:16" ht="12.5" hidden="1" x14ac:dyDescent="0.25">
      <c r="A45" s="175" t="s">
        <v>111</v>
      </c>
      <c r="B45" s="176">
        <v>40</v>
      </c>
      <c r="C45" s="149" t="s">
        <v>343</v>
      </c>
      <c r="D45" s="149">
        <v>178</v>
      </c>
      <c r="E45" s="151">
        <v>23</v>
      </c>
      <c r="F45" s="153">
        <v>6500</v>
      </c>
      <c r="G45" s="153">
        <v>500</v>
      </c>
      <c r="H45" s="177">
        <v>100.8</v>
      </c>
      <c r="I45" s="177">
        <f t="shared" si="0"/>
        <v>3680</v>
      </c>
      <c r="J45" s="177">
        <v>500</v>
      </c>
      <c r="K45" s="178">
        <v>500</v>
      </c>
      <c r="L45" s="178"/>
      <c r="M45" s="178"/>
      <c r="N45" s="153">
        <f t="shared" si="1"/>
        <v>11780.8</v>
      </c>
      <c r="O45" s="179" t="s">
        <v>51</v>
      </c>
      <c r="P45" s="153"/>
    </row>
    <row r="46" spans="1:16" ht="12.5" hidden="1" x14ac:dyDescent="0.25">
      <c r="A46" s="175" t="s">
        <v>111</v>
      </c>
      <c r="B46" s="176">
        <v>41</v>
      </c>
      <c r="C46" s="149" t="s">
        <v>344</v>
      </c>
      <c r="D46" s="149">
        <v>143</v>
      </c>
      <c r="E46" s="151">
        <v>18</v>
      </c>
      <c r="F46" s="153">
        <v>10000</v>
      </c>
      <c r="G46" s="153">
        <v>500</v>
      </c>
      <c r="H46" s="177">
        <v>100.8</v>
      </c>
      <c r="I46" s="177">
        <f t="shared" si="0"/>
        <v>2880</v>
      </c>
      <c r="J46" s="177">
        <v>500</v>
      </c>
      <c r="K46" s="178">
        <v>500</v>
      </c>
      <c r="L46" s="178"/>
      <c r="M46" s="178"/>
      <c r="N46" s="153">
        <f t="shared" si="1"/>
        <v>14480.8</v>
      </c>
      <c r="O46" s="179" t="s">
        <v>51</v>
      </c>
      <c r="P46" s="153"/>
    </row>
    <row r="47" spans="1:16" ht="12.5" hidden="1" x14ac:dyDescent="0.25">
      <c r="A47" s="175" t="s">
        <v>124</v>
      </c>
      <c r="B47" s="176">
        <v>42</v>
      </c>
      <c r="C47" s="149" t="s">
        <v>126</v>
      </c>
      <c r="D47" s="149">
        <v>162</v>
      </c>
      <c r="E47" s="151">
        <v>21</v>
      </c>
      <c r="F47" s="153">
        <v>7000</v>
      </c>
      <c r="G47" s="153">
        <v>600</v>
      </c>
      <c r="H47" s="177">
        <v>100.8</v>
      </c>
      <c r="I47" s="177">
        <f t="shared" si="0"/>
        <v>3360</v>
      </c>
      <c r="J47" s="177">
        <v>500</v>
      </c>
      <c r="K47" s="178">
        <v>500</v>
      </c>
      <c r="L47" s="178"/>
      <c r="M47" s="178"/>
      <c r="N47" s="153">
        <f t="shared" si="1"/>
        <v>12060.8</v>
      </c>
      <c r="O47" s="179" t="s">
        <v>51</v>
      </c>
      <c r="P47" s="153"/>
    </row>
    <row r="48" spans="1:16" ht="12.5" hidden="1" x14ac:dyDescent="0.25">
      <c r="A48" s="175" t="s">
        <v>124</v>
      </c>
      <c r="B48" s="176">
        <v>43</v>
      </c>
      <c r="C48" s="149" t="s">
        <v>128</v>
      </c>
      <c r="D48" s="149">
        <v>301</v>
      </c>
      <c r="E48" s="151">
        <v>38</v>
      </c>
      <c r="F48" s="153">
        <v>7000</v>
      </c>
      <c r="G48" s="153">
        <v>1142</v>
      </c>
      <c r="H48" s="177">
        <v>100.8</v>
      </c>
      <c r="I48" s="177">
        <f t="shared" si="0"/>
        <v>6080</v>
      </c>
      <c r="J48" s="177">
        <v>500</v>
      </c>
      <c r="K48" s="178">
        <v>500</v>
      </c>
      <c r="L48" s="178"/>
      <c r="M48" s="178"/>
      <c r="N48" s="153">
        <f t="shared" si="1"/>
        <v>15322.8</v>
      </c>
      <c r="O48" s="179" t="s">
        <v>51</v>
      </c>
      <c r="P48" s="153"/>
    </row>
    <row r="49" spans="1:16" ht="12.5" hidden="1" x14ac:dyDescent="0.25">
      <c r="A49" s="175" t="s">
        <v>124</v>
      </c>
      <c r="B49" s="176">
        <v>44</v>
      </c>
      <c r="C49" s="149" t="s">
        <v>130</v>
      </c>
      <c r="D49" s="149">
        <v>364</v>
      </c>
      <c r="E49" s="151">
        <v>46</v>
      </c>
      <c r="F49" s="153">
        <v>7000</v>
      </c>
      <c r="G49" s="153">
        <v>400</v>
      </c>
      <c r="H49" s="177">
        <v>100.8</v>
      </c>
      <c r="I49" s="177">
        <f t="shared" si="0"/>
        <v>7360</v>
      </c>
      <c r="J49" s="177">
        <v>500</v>
      </c>
      <c r="K49" s="178">
        <v>500</v>
      </c>
      <c r="L49" s="178"/>
      <c r="M49" s="178"/>
      <c r="N49" s="153">
        <f t="shared" si="1"/>
        <v>15860.8</v>
      </c>
      <c r="O49" s="179" t="s">
        <v>51</v>
      </c>
      <c r="P49" s="153"/>
    </row>
    <row r="50" spans="1:16" ht="12.5" hidden="1" x14ac:dyDescent="0.25">
      <c r="A50" s="175" t="s">
        <v>124</v>
      </c>
      <c r="B50" s="176">
        <v>45</v>
      </c>
      <c r="C50" s="149" t="s">
        <v>131</v>
      </c>
      <c r="D50" s="149">
        <v>224</v>
      </c>
      <c r="E50" s="151">
        <v>28</v>
      </c>
      <c r="F50" s="153">
        <v>7000</v>
      </c>
      <c r="G50" s="153">
        <v>1047</v>
      </c>
      <c r="H50" s="177">
        <v>100.8</v>
      </c>
      <c r="I50" s="177">
        <f t="shared" si="0"/>
        <v>4480</v>
      </c>
      <c r="J50" s="177">
        <v>500</v>
      </c>
      <c r="K50" s="178">
        <v>500</v>
      </c>
      <c r="L50" s="178"/>
      <c r="M50" s="178"/>
      <c r="N50" s="153">
        <f t="shared" si="1"/>
        <v>13627.8</v>
      </c>
      <c r="O50" s="179" t="s">
        <v>51</v>
      </c>
      <c r="P50" s="153"/>
    </row>
    <row r="51" spans="1:16" ht="12.5" hidden="1" x14ac:dyDescent="0.25">
      <c r="A51" s="175" t="s">
        <v>124</v>
      </c>
      <c r="B51" s="176">
        <v>46</v>
      </c>
      <c r="C51" s="149" t="s">
        <v>345</v>
      </c>
      <c r="D51" s="149">
        <v>178</v>
      </c>
      <c r="E51" s="151">
        <v>23</v>
      </c>
      <c r="F51" s="153">
        <v>5500</v>
      </c>
      <c r="G51" s="153">
        <v>810</v>
      </c>
      <c r="H51" s="177">
        <v>100.8</v>
      </c>
      <c r="I51" s="177">
        <f t="shared" si="0"/>
        <v>3680</v>
      </c>
      <c r="J51" s="177">
        <v>500</v>
      </c>
      <c r="K51" s="178">
        <v>500</v>
      </c>
      <c r="L51" s="178"/>
      <c r="M51" s="178"/>
      <c r="N51" s="153">
        <f t="shared" si="1"/>
        <v>11090.8</v>
      </c>
      <c r="O51" s="179" t="s">
        <v>51</v>
      </c>
      <c r="P51" s="153"/>
    </row>
    <row r="52" spans="1:16" ht="12.5" hidden="1" x14ac:dyDescent="0.25">
      <c r="A52" s="175" t="s">
        <v>124</v>
      </c>
      <c r="B52" s="176">
        <v>47</v>
      </c>
      <c r="C52" s="149" t="s">
        <v>346</v>
      </c>
      <c r="D52" s="149">
        <v>202</v>
      </c>
      <c r="E52" s="151">
        <v>26</v>
      </c>
      <c r="F52" s="153">
        <v>5500</v>
      </c>
      <c r="G52" s="153">
        <v>400</v>
      </c>
      <c r="H52" s="177">
        <v>100.8</v>
      </c>
      <c r="I52" s="177">
        <f t="shared" si="0"/>
        <v>4160</v>
      </c>
      <c r="J52" s="177">
        <v>500</v>
      </c>
      <c r="K52" s="178">
        <v>500</v>
      </c>
      <c r="L52" s="178"/>
      <c r="M52" s="177"/>
      <c r="N52" s="153">
        <f t="shared" si="1"/>
        <v>11160.8</v>
      </c>
      <c r="O52" s="179" t="s">
        <v>51</v>
      </c>
      <c r="P52" s="153"/>
    </row>
    <row r="53" spans="1:16" ht="12.5" hidden="1" x14ac:dyDescent="0.25">
      <c r="A53" s="175" t="s">
        <v>124</v>
      </c>
      <c r="B53" s="176">
        <v>48</v>
      </c>
      <c r="C53" s="149" t="s">
        <v>133</v>
      </c>
      <c r="D53" s="149">
        <v>362</v>
      </c>
      <c r="E53" s="151">
        <v>46</v>
      </c>
      <c r="F53" s="153">
        <v>10000</v>
      </c>
      <c r="G53" s="153">
        <v>400</v>
      </c>
      <c r="H53" s="177">
        <v>100.8</v>
      </c>
      <c r="I53" s="177">
        <f t="shared" si="0"/>
        <v>7360</v>
      </c>
      <c r="J53" s="177">
        <v>500</v>
      </c>
      <c r="K53" s="178">
        <v>500</v>
      </c>
      <c r="L53" s="178"/>
      <c r="M53" s="177"/>
      <c r="N53" s="153">
        <f t="shared" si="1"/>
        <v>18860.8</v>
      </c>
      <c r="O53" s="179" t="s">
        <v>51</v>
      </c>
      <c r="P53" s="153"/>
    </row>
    <row r="54" spans="1:16" ht="12.5" hidden="1" x14ac:dyDescent="0.25">
      <c r="A54" s="175" t="s">
        <v>124</v>
      </c>
      <c r="B54" s="176">
        <v>49</v>
      </c>
      <c r="C54" s="149" t="s">
        <v>347</v>
      </c>
      <c r="D54" s="149">
        <v>122</v>
      </c>
      <c r="E54" s="151">
        <v>16</v>
      </c>
      <c r="F54" s="153">
        <v>15000</v>
      </c>
      <c r="G54" s="153">
        <v>500</v>
      </c>
      <c r="H54" s="177">
        <v>100.8</v>
      </c>
      <c r="I54" s="177">
        <f t="shared" si="0"/>
        <v>2560</v>
      </c>
      <c r="J54" s="177">
        <v>500</v>
      </c>
      <c r="K54" s="178">
        <v>500</v>
      </c>
      <c r="L54" s="178"/>
      <c r="M54" s="178"/>
      <c r="N54" s="153">
        <f t="shared" si="1"/>
        <v>19160.8</v>
      </c>
      <c r="O54" s="179" t="s">
        <v>51</v>
      </c>
      <c r="P54" s="153"/>
    </row>
    <row r="55" spans="1:16" ht="12.5" hidden="1" x14ac:dyDescent="0.25">
      <c r="A55" s="175" t="s">
        <v>124</v>
      </c>
      <c r="B55" s="176">
        <v>50</v>
      </c>
      <c r="C55" s="149" t="s">
        <v>135</v>
      </c>
      <c r="D55" s="149">
        <v>122</v>
      </c>
      <c r="E55" s="151">
        <v>16</v>
      </c>
      <c r="F55" s="153">
        <v>15000</v>
      </c>
      <c r="G55" s="153">
        <v>2415</v>
      </c>
      <c r="H55" s="177">
        <v>100.8</v>
      </c>
      <c r="I55" s="177">
        <f t="shared" si="0"/>
        <v>2560</v>
      </c>
      <c r="J55" s="177">
        <v>500</v>
      </c>
      <c r="K55" s="178">
        <v>500</v>
      </c>
      <c r="L55" s="178"/>
      <c r="M55" s="178"/>
      <c r="N55" s="153">
        <f t="shared" si="1"/>
        <v>21075.8</v>
      </c>
      <c r="O55" s="179" t="s">
        <v>51</v>
      </c>
      <c r="P55" s="153"/>
    </row>
    <row r="56" spans="1:16" ht="12.5" hidden="1" x14ac:dyDescent="0.25">
      <c r="A56" s="175" t="s">
        <v>124</v>
      </c>
      <c r="B56" s="176">
        <v>51</v>
      </c>
      <c r="C56" s="149" t="s">
        <v>348</v>
      </c>
      <c r="D56" s="149">
        <v>156</v>
      </c>
      <c r="E56" s="151">
        <v>20</v>
      </c>
      <c r="F56" s="153">
        <v>15000</v>
      </c>
      <c r="G56" s="153">
        <v>500</v>
      </c>
      <c r="H56" s="177">
        <v>100.8</v>
      </c>
      <c r="I56" s="177">
        <f t="shared" si="0"/>
        <v>3200</v>
      </c>
      <c r="J56" s="177">
        <v>500</v>
      </c>
      <c r="K56" s="178">
        <v>500</v>
      </c>
      <c r="L56" s="178"/>
      <c r="M56" s="178"/>
      <c r="N56" s="153">
        <f t="shared" si="1"/>
        <v>19800.8</v>
      </c>
      <c r="O56" s="179" t="s">
        <v>51</v>
      </c>
      <c r="P56" s="153"/>
    </row>
    <row r="57" spans="1:16" ht="12.5" hidden="1" x14ac:dyDescent="0.25">
      <c r="A57" s="175" t="s">
        <v>124</v>
      </c>
      <c r="B57" s="176">
        <v>52</v>
      </c>
      <c r="C57" s="149" t="s">
        <v>349</v>
      </c>
      <c r="D57" s="149">
        <v>122</v>
      </c>
      <c r="E57" s="151">
        <v>16</v>
      </c>
      <c r="F57" s="153">
        <v>10000</v>
      </c>
      <c r="G57" s="153">
        <v>500</v>
      </c>
      <c r="H57" s="177">
        <v>100.8</v>
      </c>
      <c r="I57" s="177">
        <f t="shared" si="0"/>
        <v>2560</v>
      </c>
      <c r="J57" s="177">
        <v>500</v>
      </c>
      <c r="K57" s="178">
        <v>500</v>
      </c>
      <c r="L57" s="178"/>
      <c r="M57" s="178"/>
      <c r="N57" s="153">
        <f t="shared" si="1"/>
        <v>14160.8</v>
      </c>
      <c r="O57" s="179" t="s">
        <v>51</v>
      </c>
      <c r="P57" s="153"/>
    </row>
    <row r="58" spans="1:16" ht="12.5" hidden="1" x14ac:dyDescent="0.25">
      <c r="A58" s="175" t="s">
        <v>124</v>
      </c>
      <c r="B58" s="176">
        <v>53</v>
      </c>
      <c r="C58" s="149" t="s">
        <v>350</v>
      </c>
      <c r="D58" s="149">
        <v>122</v>
      </c>
      <c r="E58" s="151">
        <v>16</v>
      </c>
      <c r="F58" s="153">
        <v>10000</v>
      </c>
      <c r="G58" s="153">
        <v>500</v>
      </c>
      <c r="H58" s="177">
        <v>100.8</v>
      </c>
      <c r="I58" s="177">
        <f t="shared" si="0"/>
        <v>2560</v>
      </c>
      <c r="J58" s="177">
        <v>500</v>
      </c>
      <c r="K58" s="178">
        <v>500</v>
      </c>
      <c r="L58" s="178"/>
      <c r="M58" s="178"/>
      <c r="N58" s="153">
        <f t="shared" si="1"/>
        <v>14160.8</v>
      </c>
      <c r="O58" s="179" t="s">
        <v>51</v>
      </c>
      <c r="P58" s="153"/>
    </row>
    <row r="59" spans="1:16" ht="12.5" hidden="1" x14ac:dyDescent="0.25">
      <c r="A59" s="175" t="s">
        <v>124</v>
      </c>
      <c r="B59" s="176">
        <v>54</v>
      </c>
      <c r="C59" s="149" t="s">
        <v>351</v>
      </c>
      <c r="D59" s="149">
        <v>156</v>
      </c>
      <c r="E59" s="151">
        <v>20</v>
      </c>
      <c r="F59" s="153">
        <v>15000</v>
      </c>
      <c r="G59" s="153">
        <v>500</v>
      </c>
      <c r="H59" s="177">
        <v>100.8</v>
      </c>
      <c r="I59" s="177">
        <f t="shared" si="0"/>
        <v>3200</v>
      </c>
      <c r="J59" s="177">
        <v>500</v>
      </c>
      <c r="K59" s="178">
        <v>500</v>
      </c>
      <c r="L59" s="178"/>
      <c r="M59" s="178"/>
      <c r="N59" s="153">
        <f t="shared" si="1"/>
        <v>19800.8</v>
      </c>
      <c r="O59" s="179" t="s">
        <v>51</v>
      </c>
      <c r="P59" s="153"/>
    </row>
    <row r="60" spans="1:16" ht="12.5" hidden="1" x14ac:dyDescent="0.25">
      <c r="A60" s="175" t="s">
        <v>124</v>
      </c>
      <c r="B60" s="176">
        <v>55</v>
      </c>
      <c r="C60" s="149" t="s">
        <v>352</v>
      </c>
      <c r="D60" s="149">
        <v>156</v>
      </c>
      <c r="E60" s="151">
        <v>20</v>
      </c>
      <c r="F60" s="153">
        <v>10000</v>
      </c>
      <c r="G60" s="153">
        <v>500</v>
      </c>
      <c r="H60" s="177">
        <v>100.8</v>
      </c>
      <c r="I60" s="177">
        <f t="shared" si="0"/>
        <v>3200</v>
      </c>
      <c r="J60" s="177">
        <v>500</v>
      </c>
      <c r="K60" s="178">
        <v>500</v>
      </c>
      <c r="L60" s="178"/>
      <c r="M60" s="178"/>
      <c r="N60" s="153">
        <f t="shared" si="1"/>
        <v>14800.8</v>
      </c>
      <c r="O60" s="179" t="s">
        <v>51</v>
      </c>
      <c r="P60" s="153"/>
    </row>
    <row r="61" spans="1:16" ht="12.5" hidden="1" x14ac:dyDescent="0.25">
      <c r="A61" s="175" t="s">
        <v>124</v>
      </c>
      <c r="B61" s="176">
        <v>56</v>
      </c>
      <c r="C61" s="149" t="s">
        <v>353</v>
      </c>
      <c r="D61" s="149">
        <v>106</v>
      </c>
      <c r="E61" s="151">
        <v>14</v>
      </c>
      <c r="F61" s="153">
        <v>10000</v>
      </c>
      <c r="G61" s="153">
        <v>500</v>
      </c>
      <c r="H61" s="177">
        <v>100.8</v>
      </c>
      <c r="I61" s="177">
        <f t="shared" si="0"/>
        <v>2240</v>
      </c>
      <c r="J61" s="177">
        <v>500</v>
      </c>
      <c r="K61" s="178">
        <v>500</v>
      </c>
      <c r="L61" s="178"/>
      <c r="M61" s="178"/>
      <c r="N61" s="153">
        <f t="shared" si="1"/>
        <v>13840.8</v>
      </c>
      <c r="O61" s="179" t="s">
        <v>51</v>
      </c>
      <c r="P61" s="153"/>
    </row>
    <row r="62" spans="1:16" ht="12.5" hidden="1" x14ac:dyDescent="0.25">
      <c r="A62" s="175" t="s">
        <v>124</v>
      </c>
      <c r="B62" s="176">
        <v>57</v>
      </c>
      <c r="C62" s="149" t="s">
        <v>354</v>
      </c>
      <c r="D62" s="149">
        <v>156</v>
      </c>
      <c r="E62" s="151">
        <v>20</v>
      </c>
      <c r="F62" s="153">
        <v>15000</v>
      </c>
      <c r="G62" s="153">
        <v>500</v>
      </c>
      <c r="H62" s="177">
        <v>100.8</v>
      </c>
      <c r="I62" s="177">
        <f t="shared" si="0"/>
        <v>3200</v>
      </c>
      <c r="J62" s="177">
        <v>500</v>
      </c>
      <c r="K62" s="178">
        <v>500</v>
      </c>
      <c r="L62" s="178"/>
      <c r="M62" s="178"/>
      <c r="N62" s="153">
        <f t="shared" si="1"/>
        <v>19800.8</v>
      </c>
      <c r="O62" s="179" t="s">
        <v>51</v>
      </c>
      <c r="P62" s="153"/>
    </row>
    <row r="63" spans="1:16" ht="12.5" hidden="1" x14ac:dyDescent="0.25">
      <c r="A63" s="175" t="s">
        <v>124</v>
      </c>
      <c r="B63" s="176">
        <v>58</v>
      </c>
      <c r="C63" s="149" t="s">
        <v>355</v>
      </c>
      <c r="D63" s="149">
        <v>156</v>
      </c>
      <c r="E63" s="151">
        <v>20</v>
      </c>
      <c r="F63" s="153">
        <v>15000</v>
      </c>
      <c r="G63" s="153">
        <v>500</v>
      </c>
      <c r="H63" s="177">
        <v>100.8</v>
      </c>
      <c r="I63" s="177">
        <f t="shared" si="0"/>
        <v>3200</v>
      </c>
      <c r="J63" s="177">
        <v>500</v>
      </c>
      <c r="K63" s="178">
        <v>500</v>
      </c>
      <c r="L63" s="178"/>
      <c r="M63" s="178"/>
      <c r="N63" s="153">
        <f t="shared" si="1"/>
        <v>19800.8</v>
      </c>
      <c r="O63" s="179" t="s">
        <v>51</v>
      </c>
      <c r="P63" s="152"/>
    </row>
    <row r="64" spans="1:16" ht="12.5" hidden="1" x14ac:dyDescent="0.25">
      <c r="A64" s="175" t="s">
        <v>124</v>
      </c>
      <c r="B64" s="176">
        <v>59</v>
      </c>
      <c r="C64" s="149" t="s">
        <v>356</v>
      </c>
      <c r="D64" s="149">
        <v>122</v>
      </c>
      <c r="E64" s="151">
        <v>16</v>
      </c>
      <c r="F64" s="153">
        <v>10000</v>
      </c>
      <c r="G64" s="153">
        <v>500</v>
      </c>
      <c r="H64" s="177">
        <v>100.8</v>
      </c>
      <c r="I64" s="177">
        <f t="shared" si="0"/>
        <v>2560</v>
      </c>
      <c r="J64" s="177">
        <v>500</v>
      </c>
      <c r="K64" s="178">
        <v>500</v>
      </c>
      <c r="L64" s="178"/>
      <c r="M64" s="178"/>
      <c r="N64" s="153">
        <f t="shared" si="1"/>
        <v>14160.8</v>
      </c>
      <c r="O64" s="179" t="s">
        <v>51</v>
      </c>
      <c r="P64" s="152"/>
    </row>
    <row r="65" spans="1:16" ht="12.5" hidden="1" x14ac:dyDescent="0.25">
      <c r="A65" s="175" t="s">
        <v>124</v>
      </c>
      <c r="B65" s="176">
        <v>60</v>
      </c>
      <c r="C65" s="149" t="s">
        <v>357</v>
      </c>
      <c r="D65" s="149">
        <v>162</v>
      </c>
      <c r="E65" s="151">
        <v>21</v>
      </c>
      <c r="F65" s="153">
        <v>15000</v>
      </c>
      <c r="G65" s="153">
        <v>500</v>
      </c>
      <c r="H65" s="177">
        <v>100.8</v>
      </c>
      <c r="I65" s="177">
        <f t="shared" si="0"/>
        <v>3360</v>
      </c>
      <c r="J65" s="177">
        <v>500</v>
      </c>
      <c r="K65" s="178">
        <v>500</v>
      </c>
      <c r="L65" s="178"/>
      <c r="M65" s="178"/>
      <c r="N65" s="153">
        <f t="shared" si="1"/>
        <v>19960.8</v>
      </c>
      <c r="O65" s="179" t="s">
        <v>51</v>
      </c>
      <c r="P65" s="152"/>
    </row>
    <row r="66" spans="1:16" ht="12.5" hidden="1" x14ac:dyDescent="0.25">
      <c r="A66" s="175" t="s">
        <v>124</v>
      </c>
      <c r="B66" s="176">
        <v>61</v>
      </c>
      <c r="C66" s="149" t="s">
        <v>358</v>
      </c>
      <c r="D66" s="149">
        <v>122</v>
      </c>
      <c r="E66" s="151">
        <v>16</v>
      </c>
      <c r="F66" s="153">
        <v>10000</v>
      </c>
      <c r="G66" s="153">
        <v>500</v>
      </c>
      <c r="H66" s="177">
        <v>100.8</v>
      </c>
      <c r="I66" s="177">
        <f t="shared" si="0"/>
        <v>2560</v>
      </c>
      <c r="J66" s="177">
        <v>500</v>
      </c>
      <c r="K66" s="178">
        <v>500</v>
      </c>
      <c r="L66" s="178"/>
      <c r="M66" s="178"/>
      <c r="N66" s="153">
        <f t="shared" si="1"/>
        <v>14160.8</v>
      </c>
      <c r="O66" s="179" t="s">
        <v>51</v>
      </c>
      <c r="P66" s="153"/>
    </row>
    <row r="67" spans="1:16" ht="12.5" hidden="1" x14ac:dyDescent="0.25">
      <c r="A67" s="175" t="s">
        <v>124</v>
      </c>
      <c r="B67" s="176">
        <v>62</v>
      </c>
      <c r="C67" s="149" t="s">
        <v>137</v>
      </c>
      <c r="D67" s="149">
        <v>162</v>
      </c>
      <c r="E67" s="151">
        <v>21</v>
      </c>
      <c r="F67" s="153">
        <v>10000</v>
      </c>
      <c r="G67" s="153">
        <v>500</v>
      </c>
      <c r="H67" s="177">
        <v>100.8</v>
      </c>
      <c r="I67" s="177">
        <f t="shared" si="0"/>
        <v>3360</v>
      </c>
      <c r="J67" s="177">
        <v>500</v>
      </c>
      <c r="K67" s="178">
        <v>500</v>
      </c>
      <c r="L67" s="178"/>
      <c r="M67" s="178"/>
      <c r="N67" s="153">
        <f t="shared" si="1"/>
        <v>14960.8</v>
      </c>
      <c r="O67" s="179" t="s">
        <v>51</v>
      </c>
      <c r="P67" s="153"/>
    </row>
    <row r="68" spans="1:16" ht="12.5" hidden="1" x14ac:dyDescent="0.25">
      <c r="A68" s="175" t="s">
        <v>124</v>
      </c>
      <c r="B68" s="176">
        <v>63</v>
      </c>
      <c r="C68" s="149" t="s">
        <v>359</v>
      </c>
      <c r="D68" s="149">
        <v>156</v>
      </c>
      <c r="E68" s="151">
        <v>20</v>
      </c>
      <c r="F68" s="153">
        <v>15000</v>
      </c>
      <c r="G68" s="153">
        <v>500</v>
      </c>
      <c r="H68" s="177">
        <v>100.8</v>
      </c>
      <c r="I68" s="177">
        <f t="shared" si="0"/>
        <v>3200</v>
      </c>
      <c r="J68" s="177">
        <v>500</v>
      </c>
      <c r="K68" s="178">
        <v>500</v>
      </c>
      <c r="L68" s="178"/>
      <c r="M68" s="178"/>
      <c r="N68" s="153">
        <f t="shared" si="1"/>
        <v>19800.8</v>
      </c>
      <c r="O68" s="179" t="s">
        <v>51</v>
      </c>
      <c r="P68" s="153"/>
    </row>
    <row r="69" spans="1:16" ht="12.5" hidden="1" x14ac:dyDescent="0.25">
      <c r="A69" s="175" t="s">
        <v>124</v>
      </c>
      <c r="B69" s="176">
        <v>64</v>
      </c>
      <c r="C69" s="149" t="s">
        <v>360</v>
      </c>
      <c r="D69" s="149">
        <v>100</v>
      </c>
      <c r="E69" s="151">
        <v>13</v>
      </c>
      <c r="F69" s="153">
        <v>10000</v>
      </c>
      <c r="G69" s="153">
        <v>500</v>
      </c>
      <c r="H69" s="177">
        <v>100.8</v>
      </c>
      <c r="I69" s="177">
        <f t="shared" si="0"/>
        <v>2080</v>
      </c>
      <c r="J69" s="177">
        <v>500</v>
      </c>
      <c r="K69" s="178">
        <v>500</v>
      </c>
      <c r="L69" s="178"/>
      <c r="M69" s="178"/>
      <c r="N69" s="153">
        <f t="shared" si="1"/>
        <v>13680.8</v>
      </c>
      <c r="O69" s="179" t="s">
        <v>51</v>
      </c>
      <c r="P69" s="153"/>
    </row>
    <row r="70" spans="1:16" ht="12.5" hidden="1" x14ac:dyDescent="0.25">
      <c r="A70" s="175" t="s">
        <v>124</v>
      </c>
      <c r="B70" s="176">
        <v>65</v>
      </c>
      <c r="C70" s="149" t="s">
        <v>361</v>
      </c>
      <c r="D70" s="149">
        <v>156</v>
      </c>
      <c r="E70" s="151">
        <v>20</v>
      </c>
      <c r="F70" s="153">
        <v>10000</v>
      </c>
      <c r="G70" s="153">
        <v>500</v>
      </c>
      <c r="H70" s="177">
        <v>100.8</v>
      </c>
      <c r="I70" s="177">
        <f t="shared" si="0"/>
        <v>3200</v>
      </c>
      <c r="J70" s="177">
        <v>500</v>
      </c>
      <c r="K70" s="178">
        <v>500</v>
      </c>
      <c r="L70" s="178"/>
      <c r="M70" s="178"/>
      <c r="N70" s="153">
        <f t="shared" si="1"/>
        <v>14800.8</v>
      </c>
      <c r="O70" s="179" t="s">
        <v>51</v>
      </c>
      <c r="P70" s="153"/>
    </row>
    <row r="71" spans="1:16" ht="12.5" hidden="1" x14ac:dyDescent="0.25">
      <c r="A71" s="175" t="s">
        <v>124</v>
      </c>
      <c r="B71" s="176">
        <v>66</v>
      </c>
      <c r="C71" s="149" t="s">
        <v>362</v>
      </c>
      <c r="D71" s="149">
        <v>122</v>
      </c>
      <c r="E71" s="151">
        <v>16</v>
      </c>
      <c r="F71" s="153">
        <v>15000</v>
      </c>
      <c r="G71" s="153">
        <v>500</v>
      </c>
      <c r="H71" s="177">
        <v>100.8</v>
      </c>
      <c r="I71" s="177">
        <f t="shared" si="0"/>
        <v>2560</v>
      </c>
      <c r="J71" s="177">
        <v>500</v>
      </c>
      <c r="K71" s="178">
        <v>500</v>
      </c>
      <c r="L71" s="178"/>
      <c r="M71" s="178"/>
      <c r="N71" s="153">
        <f t="shared" si="1"/>
        <v>19160.8</v>
      </c>
      <c r="O71" s="179" t="s">
        <v>51</v>
      </c>
      <c r="P71" s="153"/>
    </row>
    <row r="72" spans="1:16" ht="12.5" hidden="1" x14ac:dyDescent="0.25">
      <c r="A72" s="175" t="s">
        <v>124</v>
      </c>
      <c r="B72" s="176">
        <v>67</v>
      </c>
      <c r="C72" s="149" t="s">
        <v>139</v>
      </c>
      <c r="D72" s="149">
        <v>156</v>
      </c>
      <c r="E72" s="151">
        <v>20</v>
      </c>
      <c r="F72" s="153">
        <v>10000</v>
      </c>
      <c r="G72" s="153">
        <v>500</v>
      </c>
      <c r="H72" s="177">
        <v>100.8</v>
      </c>
      <c r="I72" s="177">
        <f t="shared" si="0"/>
        <v>3200</v>
      </c>
      <c r="J72" s="177">
        <v>500</v>
      </c>
      <c r="K72" s="178">
        <v>500</v>
      </c>
      <c r="L72" s="178"/>
      <c r="M72" s="178"/>
      <c r="N72" s="153">
        <f t="shared" si="1"/>
        <v>14800.8</v>
      </c>
      <c r="O72" s="179" t="s">
        <v>51</v>
      </c>
      <c r="P72" s="153"/>
    </row>
    <row r="73" spans="1:16" ht="12.5" hidden="1" x14ac:dyDescent="0.25">
      <c r="A73" s="175" t="s">
        <v>124</v>
      </c>
      <c r="B73" s="176">
        <v>68</v>
      </c>
      <c r="C73" s="149" t="s">
        <v>363</v>
      </c>
      <c r="D73" s="149">
        <v>156</v>
      </c>
      <c r="E73" s="151">
        <v>20</v>
      </c>
      <c r="F73" s="153">
        <v>15000</v>
      </c>
      <c r="G73" s="153">
        <v>500</v>
      </c>
      <c r="H73" s="177">
        <v>100.8</v>
      </c>
      <c r="I73" s="177">
        <f t="shared" si="0"/>
        <v>3200</v>
      </c>
      <c r="J73" s="177">
        <v>500</v>
      </c>
      <c r="K73" s="178">
        <v>500</v>
      </c>
      <c r="L73" s="178"/>
      <c r="M73" s="178"/>
      <c r="N73" s="153">
        <f t="shared" si="1"/>
        <v>19800.8</v>
      </c>
      <c r="O73" s="179" t="s">
        <v>51</v>
      </c>
      <c r="P73" s="152"/>
    </row>
    <row r="74" spans="1:16" ht="12.5" hidden="1" x14ac:dyDescent="0.25">
      <c r="A74" s="175" t="s">
        <v>124</v>
      </c>
      <c r="B74" s="176">
        <v>69</v>
      </c>
      <c r="C74" s="149" t="s">
        <v>364</v>
      </c>
      <c r="D74" s="149">
        <v>104</v>
      </c>
      <c r="E74" s="151">
        <v>13</v>
      </c>
      <c r="F74" s="153">
        <v>5000</v>
      </c>
      <c r="G74" s="153">
        <v>1100</v>
      </c>
      <c r="H74" s="177">
        <v>100.8</v>
      </c>
      <c r="I74" s="177">
        <f t="shared" si="0"/>
        <v>2080</v>
      </c>
      <c r="J74" s="177">
        <v>500</v>
      </c>
      <c r="K74" s="178">
        <v>500</v>
      </c>
      <c r="L74" s="178"/>
      <c r="M74" s="178"/>
      <c r="N74" s="153">
        <f t="shared" si="1"/>
        <v>9280.7999999999993</v>
      </c>
      <c r="O74" s="179" t="s">
        <v>51</v>
      </c>
      <c r="P74" s="153"/>
    </row>
    <row r="75" spans="1:16" ht="12.5" hidden="1" x14ac:dyDescent="0.25">
      <c r="A75" s="175" t="s">
        <v>124</v>
      </c>
      <c r="B75" s="176">
        <v>70</v>
      </c>
      <c r="C75" s="149" t="s">
        <v>365</v>
      </c>
      <c r="D75" s="149">
        <v>123</v>
      </c>
      <c r="E75" s="151">
        <v>16</v>
      </c>
      <c r="F75" s="153">
        <v>5000</v>
      </c>
      <c r="G75" s="153">
        <v>885</v>
      </c>
      <c r="H75" s="177">
        <v>100.8</v>
      </c>
      <c r="I75" s="177">
        <f t="shared" si="0"/>
        <v>2560</v>
      </c>
      <c r="J75" s="177">
        <v>500</v>
      </c>
      <c r="K75" s="178">
        <v>500</v>
      </c>
      <c r="L75" s="178"/>
      <c r="M75" s="178"/>
      <c r="N75" s="153">
        <f t="shared" si="1"/>
        <v>9545.7999999999993</v>
      </c>
      <c r="O75" s="179" t="s">
        <v>51</v>
      </c>
      <c r="P75" s="153"/>
    </row>
    <row r="76" spans="1:16" ht="12.5" hidden="1" x14ac:dyDescent="0.25">
      <c r="A76" s="175" t="s">
        <v>124</v>
      </c>
      <c r="B76" s="176">
        <v>71</v>
      </c>
      <c r="C76" s="149" t="s">
        <v>366</v>
      </c>
      <c r="D76" s="149">
        <v>258</v>
      </c>
      <c r="E76" s="151">
        <v>33</v>
      </c>
      <c r="F76" s="153">
        <v>6000</v>
      </c>
      <c r="G76" s="153">
        <v>500</v>
      </c>
      <c r="H76" s="177">
        <v>100.8</v>
      </c>
      <c r="I76" s="177">
        <f t="shared" si="0"/>
        <v>5280</v>
      </c>
      <c r="J76" s="177">
        <v>500</v>
      </c>
      <c r="K76" s="178">
        <v>500</v>
      </c>
      <c r="L76" s="178"/>
      <c r="M76" s="178"/>
      <c r="N76" s="153">
        <f t="shared" si="1"/>
        <v>12880.8</v>
      </c>
      <c r="O76" s="179" t="s">
        <v>51</v>
      </c>
      <c r="P76" s="153"/>
    </row>
    <row r="77" spans="1:16" ht="12.5" hidden="1" x14ac:dyDescent="0.25">
      <c r="A77" s="175" t="s">
        <v>124</v>
      </c>
      <c r="B77" s="176">
        <v>72</v>
      </c>
      <c r="C77" s="149" t="s">
        <v>367</v>
      </c>
      <c r="D77" s="149">
        <v>181</v>
      </c>
      <c r="E77" s="151">
        <v>23</v>
      </c>
      <c r="F77" s="153">
        <v>6000</v>
      </c>
      <c r="G77" s="153">
        <v>1162</v>
      </c>
      <c r="H77" s="177">
        <v>100.8</v>
      </c>
      <c r="I77" s="177">
        <f t="shared" si="0"/>
        <v>3680</v>
      </c>
      <c r="J77" s="177">
        <v>500</v>
      </c>
      <c r="K77" s="178">
        <v>500</v>
      </c>
      <c r="L77" s="178"/>
      <c r="M77" s="178"/>
      <c r="N77" s="153">
        <f t="shared" si="1"/>
        <v>11942.8</v>
      </c>
      <c r="O77" s="179" t="s">
        <v>51</v>
      </c>
      <c r="P77" s="153"/>
    </row>
    <row r="78" spans="1:16" ht="12.5" hidden="1" x14ac:dyDescent="0.25">
      <c r="A78" s="175" t="s">
        <v>124</v>
      </c>
      <c r="B78" s="176">
        <v>73</v>
      </c>
      <c r="C78" s="149" t="s">
        <v>368</v>
      </c>
      <c r="D78" s="149">
        <v>364</v>
      </c>
      <c r="E78" s="151">
        <v>46</v>
      </c>
      <c r="F78" s="153">
        <v>8000</v>
      </c>
      <c r="G78" s="153">
        <v>500</v>
      </c>
      <c r="H78" s="177">
        <v>100.8</v>
      </c>
      <c r="I78" s="177">
        <f t="shared" si="0"/>
        <v>7360</v>
      </c>
      <c r="J78" s="177">
        <v>500</v>
      </c>
      <c r="K78" s="178">
        <v>500</v>
      </c>
      <c r="L78" s="178"/>
      <c r="M78" s="178"/>
      <c r="N78" s="153">
        <f t="shared" si="1"/>
        <v>16960.8</v>
      </c>
      <c r="O78" s="179" t="s">
        <v>51</v>
      </c>
      <c r="P78" s="153"/>
    </row>
    <row r="79" spans="1:16" ht="12.5" hidden="1" x14ac:dyDescent="0.25">
      <c r="A79" s="175" t="s">
        <v>124</v>
      </c>
      <c r="B79" s="176">
        <v>74</v>
      </c>
      <c r="C79" s="149" t="s">
        <v>368</v>
      </c>
      <c r="D79" s="149">
        <v>144</v>
      </c>
      <c r="E79" s="151">
        <v>18</v>
      </c>
      <c r="F79" s="153">
        <v>8000</v>
      </c>
      <c r="G79" s="153">
        <v>1095</v>
      </c>
      <c r="H79" s="177">
        <v>100.8</v>
      </c>
      <c r="I79" s="177">
        <f t="shared" si="0"/>
        <v>2880</v>
      </c>
      <c r="J79" s="177">
        <v>500</v>
      </c>
      <c r="K79" s="178">
        <v>500</v>
      </c>
      <c r="L79" s="178"/>
      <c r="M79" s="178"/>
      <c r="N79" s="153">
        <f t="shared" si="1"/>
        <v>13075.8</v>
      </c>
      <c r="O79" s="179" t="s">
        <v>51</v>
      </c>
      <c r="P79" s="153"/>
    </row>
    <row r="80" spans="1:16" ht="12.5" hidden="1" x14ac:dyDescent="0.25">
      <c r="A80" s="175" t="s">
        <v>124</v>
      </c>
      <c r="B80" s="176">
        <v>75</v>
      </c>
      <c r="C80" s="149" t="s">
        <v>369</v>
      </c>
      <c r="D80" s="149">
        <v>202</v>
      </c>
      <c r="E80" s="151">
        <v>26</v>
      </c>
      <c r="F80" s="153">
        <v>5000</v>
      </c>
      <c r="G80" s="153">
        <v>500</v>
      </c>
      <c r="H80" s="177">
        <v>100.8</v>
      </c>
      <c r="I80" s="177">
        <f t="shared" si="0"/>
        <v>4160</v>
      </c>
      <c r="J80" s="177">
        <v>500</v>
      </c>
      <c r="K80" s="178">
        <v>500</v>
      </c>
      <c r="L80" s="178"/>
      <c r="M80" s="177"/>
      <c r="N80" s="153">
        <f t="shared" si="1"/>
        <v>10760.8</v>
      </c>
      <c r="O80" s="179" t="s">
        <v>51</v>
      </c>
      <c r="P80" s="153"/>
    </row>
    <row r="81" spans="1:16" ht="12.5" hidden="1" x14ac:dyDescent="0.25">
      <c r="A81" s="175" t="s">
        <v>124</v>
      </c>
      <c r="B81" s="176">
        <v>76</v>
      </c>
      <c r="C81" s="149" t="s">
        <v>370</v>
      </c>
      <c r="D81" s="149">
        <v>221</v>
      </c>
      <c r="E81" s="151">
        <v>28</v>
      </c>
      <c r="F81" s="153">
        <v>5000</v>
      </c>
      <c r="G81" s="153">
        <v>1165</v>
      </c>
      <c r="H81" s="177">
        <v>100.8</v>
      </c>
      <c r="I81" s="177">
        <f t="shared" si="0"/>
        <v>4480</v>
      </c>
      <c r="J81" s="177">
        <v>500</v>
      </c>
      <c r="K81" s="178">
        <v>500</v>
      </c>
      <c r="L81" s="178"/>
      <c r="M81" s="177"/>
      <c r="N81" s="153">
        <f t="shared" si="1"/>
        <v>11745.8</v>
      </c>
      <c r="O81" s="179" t="s">
        <v>51</v>
      </c>
      <c r="P81" s="153"/>
    </row>
    <row r="82" spans="1:16" ht="12.5" hidden="1" x14ac:dyDescent="0.25">
      <c r="A82" s="175" t="s">
        <v>124</v>
      </c>
      <c r="B82" s="176">
        <v>77</v>
      </c>
      <c r="C82" s="149" t="s">
        <v>371</v>
      </c>
      <c r="D82" s="149">
        <v>168</v>
      </c>
      <c r="E82" s="151">
        <v>21</v>
      </c>
      <c r="F82" s="153">
        <v>7000</v>
      </c>
      <c r="G82" s="153">
        <v>1140</v>
      </c>
      <c r="H82" s="177">
        <v>100.8</v>
      </c>
      <c r="I82" s="177">
        <f t="shared" si="0"/>
        <v>3360</v>
      </c>
      <c r="J82" s="177">
        <v>500</v>
      </c>
      <c r="K82" s="178">
        <v>500</v>
      </c>
      <c r="L82" s="178"/>
      <c r="M82" s="178"/>
      <c r="N82" s="153">
        <f t="shared" si="1"/>
        <v>12600.8</v>
      </c>
      <c r="O82" s="179" t="s">
        <v>51</v>
      </c>
      <c r="P82" s="153"/>
    </row>
    <row r="83" spans="1:16" ht="12.5" hidden="1" x14ac:dyDescent="0.25">
      <c r="A83" s="175" t="s">
        <v>124</v>
      </c>
      <c r="B83" s="176">
        <v>78</v>
      </c>
      <c r="C83" s="149" t="s">
        <v>372</v>
      </c>
      <c r="D83" s="149">
        <v>202</v>
      </c>
      <c r="E83" s="151">
        <v>26</v>
      </c>
      <c r="F83" s="153">
        <v>7000</v>
      </c>
      <c r="G83" s="153">
        <v>1425</v>
      </c>
      <c r="H83" s="177">
        <v>100.8</v>
      </c>
      <c r="I83" s="177">
        <f t="shared" si="0"/>
        <v>4160</v>
      </c>
      <c r="J83" s="177">
        <v>500</v>
      </c>
      <c r="K83" s="178">
        <v>500</v>
      </c>
      <c r="L83" s="178"/>
      <c r="M83" s="178"/>
      <c r="N83" s="153">
        <f t="shared" si="1"/>
        <v>13685.8</v>
      </c>
      <c r="O83" s="179" t="s">
        <v>51</v>
      </c>
      <c r="P83" s="153"/>
    </row>
    <row r="84" spans="1:16" ht="12.5" hidden="1" x14ac:dyDescent="0.25">
      <c r="A84" s="175" t="s">
        <v>124</v>
      </c>
      <c r="B84" s="176">
        <v>79</v>
      </c>
      <c r="C84" s="149" t="s">
        <v>373</v>
      </c>
      <c r="D84" s="149">
        <v>248</v>
      </c>
      <c r="E84" s="151">
        <v>31</v>
      </c>
      <c r="F84" s="153">
        <v>8000</v>
      </c>
      <c r="G84" s="153">
        <v>1570</v>
      </c>
      <c r="H84" s="177">
        <v>100.8</v>
      </c>
      <c r="I84" s="177">
        <f t="shared" si="0"/>
        <v>4960</v>
      </c>
      <c r="J84" s="177">
        <v>500</v>
      </c>
      <c r="K84" s="178">
        <v>500</v>
      </c>
      <c r="L84" s="178"/>
      <c r="M84" s="178"/>
      <c r="N84" s="153">
        <f t="shared" si="1"/>
        <v>15630.8</v>
      </c>
      <c r="O84" s="179" t="s">
        <v>51</v>
      </c>
      <c r="P84" s="153"/>
    </row>
    <row r="85" spans="1:16" ht="12.5" hidden="1" x14ac:dyDescent="0.25">
      <c r="A85" s="175" t="s">
        <v>124</v>
      </c>
      <c r="B85" s="176">
        <v>80</v>
      </c>
      <c r="C85" s="149" t="s">
        <v>374</v>
      </c>
      <c r="D85" s="149">
        <v>148</v>
      </c>
      <c r="E85" s="151">
        <v>19</v>
      </c>
      <c r="F85" s="153">
        <v>7000</v>
      </c>
      <c r="G85" s="153">
        <v>500</v>
      </c>
      <c r="H85" s="177">
        <v>100.8</v>
      </c>
      <c r="I85" s="177">
        <f t="shared" si="0"/>
        <v>3040</v>
      </c>
      <c r="J85" s="177">
        <v>500</v>
      </c>
      <c r="K85" s="178">
        <v>500</v>
      </c>
      <c r="L85" s="178"/>
      <c r="M85" s="178"/>
      <c r="N85" s="153">
        <f t="shared" si="1"/>
        <v>11640.8</v>
      </c>
      <c r="O85" s="179" t="s">
        <v>51</v>
      </c>
      <c r="P85" s="153"/>
    </row>
    <row r="86" spans="1:16" ht="12.5" hidden="1" x14ac:dyDescent="0.25">
      <c r="A86" s="175" t="s">
        <v>124</v>
      </c>
      <c r="B86" s="176">
        <v>81</v>
      </c>
      <c r="C86" s="149" t="s">
        <v>375</v>
      </c>
      <c r="D86" s="149">
        <v>284</v>
      </c>
      <c r="E86" s="151">
        <v>36</v>
      </c>
      <c r="F86" s="153">
        <v>7000</v>
      </c>
      <c r="G86" s="153">
        <v>500</v>
      </c>
      <c r="H86" s="177">
        <v>100.8</v>
      </c>
      <c r="I86" s="177">
        <f t="shared" si="0"/>
        <v>5760</v>
      </c>
      <c r="J86" s="177">
        <v>500</v>
      </c>
      <c r="K86" s="178">
        <v>500</v>
      </c>
      <c r="L86" s="178"/>
      <c r="M86" s="178"/>
      <c r="N86" s="153">
        <f t="shared" si="1"/>
        <v>14360.8</v>
      </c>
      <c r="O86" s="179" t="s">
        <v>51</v>
      </c>
      <c r="P86" s="153"/>
    </row>
    <row r="87" spans="1:16" ht="12.5" hidden="1" x14ac:dyDescent="0.25">
      <c r="A87" s="175" t="s">
        <v>124</v>
      </c>
      <c r="B87" s="176">
        <v>82</v>
      </c>
      <c r="C87" s="149" t="s">
        <v>376</v>
      </c>
      <c r="D87" s="149">
        <v>158</v>
      </c>
      <c r="E87" s="151">
        <v>20</v>
      </c>
      <c r="F87" s="153">
        <v>9000</v>
      </c>
      <c r="G87" s="153">
        <v>500</v>
      </c>
      <c r="H87" s="177">
        <v>100.8</v>
      </c>
      <c r="I87" s="177">
        <f t="shared" si="0"/>
        <v>3200</v>
      </c>
      <c r="J87" s="177">
        <v>500</v>
      </c>
      <c r="K87" s="178">
        <v>500</v>
      </c>
      <c r="L87" s="178"/>
      <c r="M87" s="178"/>
      <c r="N87" s="153">
        <f t="shared" si="1"/>
        <v>13800.8</v>
      </c>
      <c r="O87" s="179" t="s">
        <v>51</v>
      </c>
      <c r="P87" s="153"/>
    </row>
    <row r="88" spans="1:16" ht="12.5" hidden="1" x14ac:dyDescent="0.25">
      <c r="A88" s="175" t="s">
        <v>124</v>
      </c>
      <c r="B88" s="176">
        <v>83</v>
      </c>
      <c r="C88" s="149" t="s">
        <v>377</v>
      </c>
      <c r="D88" s="149">
        <v>162</v>
      </c>
      <c r="E88" s="151">
        <v>21</v>
      </c>
      <c r="F88" s="153">
        <v>9000</v>
      </c>
      <c r="G88" s="153">
        <v>667</v>
      </c>
      <c r="H88" s="177">
        <v>100.8</v>
      </c>
      <c r="I88" s="177">
        <f t="shared" si="0"/>
        <v>3360</v>
      </c>
      <c r="J88" s="177">
        <v>500</v>
      </c>
      <c r="K88" s="178">
        <v>500</v>
      </c>
      <c r="L88" s="178"/>
      <c r="M88" s="178"/>
      <c r="N88" s="153">
        <f t="shared" si="1"/>
        <v>14127.8</v>
      </c>
      <c r="O88" s="179" t="s">
        <v>51</v>
      </c>
      <c r="P88" s="153"/>
    </row>
    <row r="89" spans="1:16" ht="12.5" hidden="1" x14ac:dyDescent="0.25">
      <c r="A89" s="175" t="s">
        <v>124</v>
      </c>
      <c r="B89" s="176">
        <v>84</v>
      </c>
      <c r="C89" s="149" t="s">
        <v>378</v>
      </c>
      <c r="D89" s="149">
        <v>116</v>
      </c>
      <c r="E89" s="151">
        <v>15</v>
      </c>
      <c r="F89" s="153">
        <v>15000</v>
      </c>
      <c r="G89" s="153">
        <v>500</v>
      </c>
      <c r="H89" s="177">
        <v>100.8</v>
      </c>
      <c r="I89" s="177">
        <f t="shared" si="0"/>
        <v>2400</v>
      </c>
      <c r="J89" s="177">
        <v>500</v>
      </c>
      <c r="K89" s="178">
        <v>500</v>
      </c>
      <c r="L89" s="178"/>
      <c r="M89" s="178"/>
      <c r="N89" s="153">
        <f t="shared" si="1"/>
        <v>19000.8</v>
      </c>
      <c r="O89" s="179" t="s">
        <v>51</v>
      </c>
      <c r="P89" s="153"/>
    </row>
    <row r="90" spans="1:16" ht="12.5" hidden="1" x14ac:dyDescent="0.25">
      <c r="A90" s="175" t="s">
        <v>124</v>
      </c>
      <c r="B90" s="176">
        <v>85</v>
      </c>
      <c r="C90" s="149" t="s">
        <v>379</v>
      </c>
      <c r="D90" s="149">
        <v>162</v>
      </c>
      <c r="E90" s="151">
        <v>21</v>
      </c>
      <c r="F90" s="153">
        <v>7500</v>
      </c>
      <c r="G90" s="153">
        <v>500</v>
      </c>
      <c r="H90" s="177">
        <v>100.8</v>
      </c>
      <c r="I90" s="177">
        <f t="shared" si="0"/>
        <v>3360</v>
      </c>
      <c r="J90" s="177">
        <v>500</v>
      </c>
      <c r="K90" s="178">
        <v>500</v>
      </c>
      <c r="L90" s="178"/>
      <c r="M90" s="178"/>
      <c r="N90" s="153">
        <f t="shared" si="1"/>
        <v>12460.8</v>
      </c>
      <c r="O90" s="179" t="s">
        <v>51</v>
      </c>
      <c r="P90" s="153"/>
    </row>
    <row r="91" spans="1:16" ht="12.5" hidden="1" x14ac:dyDescent="0.25">
      <c r="A91" s="175" t="s">
        <v>124</v>
      </c>
      <c r="B91" s="176">
        <v>86</v>
      </c>
      <c r="C91" s="149" t="s">
        <v>380</v>
      </c>
      <c r="D91" s="149">
        <v>181</v>
      </c>
      <c r="E91" s="151">
        <v>23</v>
      </c>
      <c r="F91" s="153">
        <v>6520</v>
      </c>
      <c r="G91" s="153">
        <v>775</v>
      </c>
      <c r="H91" s="177">
        <v>100.8</v>
      </c>
      <c r="I91" s="177">
        <f t="shared" si="0"/>
        <v>3680</v>
      </c>
      <c r="J91" s="177">
        <v>500</v>
      </c>
      <c r="K91" s="178">
        <v>500</v>
      </c>
      <c r="L91" s="178"/>
      <c r="M91" s="178"/>
      <c r="N91" s="153">
        <f t="shared" si="1"/>
        <v>12075.8</v>
      </c>
      <c r="O91" s="179" t="s">
        <v>51</v>
      </c>
      <c r="P91" s="153"/>
    </row>
    <row r="92" spans="1:16" ht="12.5" hidden="1" x14ac:dyDescent="0.25">
      <c r="A92" s="175" t="s">
        <v>124</v>
      </c>
      <c r="B92" s="176">
        <v>87</v>
      </c>
      <c r="C92" s="149" t="s">
        <v>381</v>
      </c>
      <c r="D92" s="149">
        <v>162</v>
      </c>
      <c r="E92" s="151">
        <v>21</v>
      </c>
      <c r="F92" s="153">
        <v>6500</v>
      </c>
      <c r="G92" s="153">
        <v>500</v>
      </c>
      <c r="H92" s="177">
        <v>100.8</v>
      </c>
      <c r="I92" s="177">
        <f t="shared" si="0"/>
        <v>3360</v>
      </c>
      <c r="J92" s="177">
        <v>500</v>
      </c>
      <c r="K92" s="178">
        <v>500</v>
      </c>
      <c r="L92" s="178"/>
      <c r="M92" s="178"/>
      <c r="N92" s="153">
        <f t="shared" si="1"/>
        <v>11460.8</v>
      </c>
      <c r="O92" s="179" t="s">
        <v>51</v>
      </c>
      <c r="P92" s="153"/>
    </row>
    <row r="93" spans="1:16" ht="12.5" hidden="1" x14ac:dyDescent="0.25">
      <c r="A93" s="175" t="s">
        <v>124</v>
      </c>
      <c r="B93" s="176">
        <v>88</v>
      </c>
      <c r="C93" s="149" t="s">
        <v>382</v>
      </c>
      <c r="D93" s="149">
        <v>206</v>
      </c>
      <c r="E93" s="151">
        <v>26</v>
      </c>
      <c r="F93" s="153">
        <v>5000</v>
      </c>
      <c r="G93" s="153">
        <v>500</v>
      </c>
      <c r="H93" s="177">
        <v>100.8</v>
      </c>
      <c r="I93" s="177">
        <f t="shared" si="0"/>
        <v>4160</v>
      </c>
      <c r="J93" s="177">
        <v>500</v>
      </c>
      <c r="K93" s="178">
        <v>500</v>
      </c>
      <c r="L93" s="178"/>
      <c r="M93" s="178"/>
      <c r="N93" s="153">
        <f t="shared" si="1"/>
        <v>10760.8</v>
      </c>
      <c r="O93" s="179" t="s">
        <v>51</v>
      </c>
      <c r="P93" s="153"/>
    </row>
    <row r="94" spans="1:16" ht="12.5" hidden="1" x14ac:dyDescent="0.25">
      <c r="A94" s="175" t="s">
        <v>124</v>
      </c>
      <c r="B94" s="176">
        <v>89</v>
      </c>
      <c r="C94" s="149" t="s">
        <v>147</v>
      </c>
      <c r="D94" s="149">
        <v>82</v>
      </c>
      <c r="E94" s="151">
        <v>11</v>
      </c>
      <c r="F94" s="153">
        <v>6000</v>
      </c>
      <c r="G94" s="153">
        <v>500</v>
      </c>
      <c r="H94" s="177">
        <v>100.8</v>
      </c>
      <c r="I94" s="177">
        <f t="shared" si="0"/>
        <v>1760</v>
      </c>
      <c r="J94" s="177">
        <v>500</v>
      </c>
      <c r="K94" s="178">
        <v>500</v>
      </c>
      <c r="L94" s="178"/>
      <c r="M94" s="177"/>
      <c r="N94" s="153">
        <f t="shared" si="1"/>
        <v>9360.7999999999993</v>
      </c>
      <c r="O94" s="179" t="s">
        <v>51</v>
      </c>
      <c r="P94" s="153"/>
    </row>
    <row r="95" spans="1:16" ht="12.5" hidden="1" x14ac:dyDescent="0.25">
      <c r="A95" s="175" t="s">
        <v>124</v>
      </c>
      <c r="B95" s="176">
        <v>90</v>
      </c>
      <c r="C95" s="149" t="s">
        <v>148</v>
      </c>
      <c r="D95" s="149">
        <v>117</v>
      </c>
      <c r="E95" s="151">
        <v>15</v>
      </c>
      <c r="F95" s="153">
        <v>6000</v>
      </c>
      <c r="G95" s="153">
        <v>1050</v>
      </c>
      <c r="H95" s="177">
        <v>100.8</v>
      </c>
      <c r="I95" s="177">
        <f t="shared" si="0"/>
        <v>2400</v>
      </c>
      <c r="J95" s="177">
        <v>500</v>
      </c>
      <c r="K95" s="178">
        <v>500</v>
      </c>
      <c r="L95" s="178"/>
      <c r="M95" s="177"/>
      <c r="N95" s="153">
        <f t="shared" si="1"/>
        <v>10550.8</v>
      </c>
      <c r="O95" s="179" t="s">
        <v>51</v>
      </c>
      <c r="P95" s="153"/>
    </row>
    <row r="96" spans="1:16" ht="12.5" hidden="1" x14ac:dyDescent="0.25">
      <c r="A96" s="175" t="s">
        <v>124</v>
      </c>
      <c r="B96" s="176">
        <v>91</v>
      </c>
      <c r="C96" s="149" t="s">
        <v>383</v>
      </c>
      <c r="D96" s="149">
        <v>596</v>
      </c>
      <c r="E96" s="151">
        <v>75</v>
      </c>
      <c r="F96" s="153">
        <v>10000</v>
      </c>
      <c r="G96" s="153">
        <v>300</v>
      </c>
      <c r="H96" s="177">
        <v>100.8</v>
      </c>
      <c r="I96" s="177">
        <f t="shared" si="0"/>
        <v>12000</v>
      </c>
      <c r="J96" s="177">
        <v>500</v>
      </c>
      <c r="K96" s="178">
        <v>500</v>
      </c>
      <c r="L96" s="178"/>
      <c r="M96" s="178"/>
      <c r="N96" s="153">
        <f t="shared" si="1"/>
        <v>23400.799999999999</v>
      </c>
      <c r="O96" s="179" t="s">
        <v>51</v>
      </c>
      <c r="P96" s="153"/>
    </row>
    <row r="97" spans="1:16" ht="12.5" hidden="1" x14ac:dyDescent="0.25">
      <c r="A97" s="175" t="s">
        <v>124</v>
      </c>
      <c r="B97" s="176">
        <v>92</v>
      </c>
      <c r="C97" s="149" t="s">
        <v>384</v>
      </c>
      <c r="D97" s="149">
        <v>672</v>
      </c>
      <c r="E97" s="151">
        <v>84</v>
      </c>
      <c r="F97" s="153">
        <v>10000</v>
      </c>
      <c r="G97" s="153">
        <v>400</v>
      </c>
      <c r="H97" s="177">
        <v>100.8</v>
      </c>
      <c r="I97" s="177">
        <f t="shared" si="0"/>
        <v>13440</v>
      </c>
      <c r="J97" s="177">
        <v>500</v>
      </c>
      <c r="K97" s="178">
        <v>500</v>
      </c>
      <c r="L97" s="178"/>
      <c r="M97" s="178"/>
      <c r="N97" s="153">
        <f t="shared" si="1"/>
        <v>24940.799999999999</v>
      </c>
      <c r="O97" s="179" t="s">
        <v>51</v>
      </c>
      <c r="P97" s="153"/>
    </row>
    <row r="98" spans="1:16" ht="12.5" hidden="1" x14ac:dyDescent="0.25">
      <c r="A98" s="175" t="s">
        <v>124</v>
      </c>
      <c r="B98" s="176">
        <v>93</v>
      </c>
      <c r="C98" s="149" t="s">
        <v>385</v>
      </c>
      <c r="D98" s="149">
        <v>192</v>
      </c>
      <c r="E98" s="151">
        <v>24</v>
      </c>
      <c r="F98" s="153">
        <v>15000</v>
      </c>
      <c r="G98" s="153"/>
      <c r="H98" s="177">
        <v>100.8</v>
      </c>
      <c r="I98" s="177">
        <f t="shared" si="0"/>
        <v>3840</v>
      </c>
      <c r="J98" s="177">
        <v>500</v>
      </c>
      <c r="K98" s="178">
        <v>500</v>
      </c>
      <c r="L98" s="178"/>
      <c r="M98" s="177"/>
      <c r="N98" s="153">
        <f t="shared" si="1"/>
        <v>19940.8</v>
      </c>
      <c r="O98" s="179" t="s">
        <v>51</v>
      </c>
      <c r="P98" s="153"/>
    </row>
    <row r="99" spans="1:16" ht="12.5" hidden="1" x14ac:dyDescent="0.25">
      <c r="A99" s="175" t="s">
        <v>124</v>
      </c>
      <c r="B99" s="176">
        <v>94</v>
      </c>
      <c r="C99" s="149" t="s">
        <v>386</v>
      </c>
      <c r="D99" s="149">
        <v>192</v>
      </c>
      <c r="E99" s="151">
        <v>24</v>
      </c>
      <c r="F99" s="153">
        <v>15000</v>
      </c>
      <c r="G99" s="153"/>
      <c r="H99" s="177">
        <v>100.8</v>
      </c>
      <c r="I99" s="177">
        <f t="shared" si="0"/>
        <v>3840</v>
      </c>
      <c r="J99" s="177">
        <v>500</v>
      </c>
      <c r="K99" s="178">
        <v>500</v>
      </c>
      <c r="L99" s="178"/>
      <c r="M99" s="177"/>
      <c r="N99" s="153">
        <f t="shared" si="1"/>
        <v>19940.8</v>
      </c>
      <c r="O99" s="179" t="s">
        <v>51</v>
      </c>
      <c r="P99" s="153"/>
    </row>
    <row r="100" spans="1:16" ht="12.5" hidden="1" x14ac:dyDescent="0.25">
      <c r="A100" s="175" t="s">
        <v>387</v>
      </c>
      <c r="B100" s="176">
        <v>95</v>
      </c>
      <c r="C100" s="149" t="s">
        <v>388</v>
      </c>
      <c r="D100" s="149">
        <v>306</v>
      </c>
      <c r="E100" s="151">
        <v>39</v>
      </c>
      <c r="F100" s="153">
        <v>10000</v>
      </c>
      <c r="G100" s="153">
        <v>1365</v>
      </c>
      <c r="H100" s="177">
        <v>100.8</v>
      </c>
      <c r="I100" s="177">
        <f t="shared" si="0"/>
        <v>6240</v>
      </c>
      <c r="J100" s="177">
        <v>500</v>
      </c>
      <c r="K100" s="178">
        <v>500</v>
      </c>
      <c r="L100" s="178"/>
      <c r="M100" s="177"/>
      <c r="N100" s="153">
        <f t="shared" si="1"/>
        <v>18705.8</v>
      </c>
      <c r="O100" s="179" t="s">
        <v>51</v>
      </c>
      <c r="P100" s="153"/>
    </row>
    <row r="101" spans="1:16" ht="12.5" hidden="1" x14ac:dyDescent="0.25">
      <c r="A101" s="175" t="s">
        <v>387</v>
      </c>
      <c r="B101" s="176">
        <v>96</v>
      </c>
      <c r="C101" s="149" t="s">
        <v>389</v>
      </c>
      <c r="D101" s="149">
        <v>336</v>
      </c>
      <c r="E101" s="151">
        <v>42</v>
      </c>
      <c r="F101" s="153">
        <v>10000</v>
      </c>
      <c r="G101" s="153">
        <v>1365</v>
      </c>
      <c r="H101" s="177">
        <v>100.8</v>
      </c>
      <c r="I101" s="177">
        <f t="shared" si="0"/>
        <v>6720</v>
      </c>
      <c r="J101" s="177">
        <v>500</v>
      </c>
      <c r="K101" s="178">
        <v>500</v>
      </c>
      <c r="L101" s="178"/>
      <c r="M101" s="177"/>
      <c r="N101" s="153">
        <f t="shared" si="1"/>
        <v>19185.8</v>
      </c>
      <c r="O101" s="179" t="s">
        <v>51</v>
      </c>
      <c r="P101" s="153"/>
    </row>
    <row r="102" spans="1:16" ht="12.5" hidden="1" x14ac:dyDescent="0.25">
      <c r="A102" s="175" t="s">
        <v>387</v>
      </c>
      <c r="B102" s="176">
        <v>97</v>
      </c>
      <c r="C102" s="149" t="s">
        <v>390</v>
      </c>
      <c r="D102" s="149">
        <v>646</v>
      </c>
      <c r="E102" s="151">
        <v>81</v>
      </c>
      <c r="F102" s="153">
        <v>10000</v>
      </c>
      <c r="G102" s="153">
        <v>500</v>
      </c>
      <c r="H102" s="177">
        <v>100.8</v>
      </c>
      <c r="I102" s="177">
        <f t="shared" si="0"/>
        <v>12960</v>
      </c>
      <c r="J102" s="177">
        <v>500</v>
      </c>
      <c r="K102" s="178">
        <v>500</v>
      </c>
      <c r="L102" s="178"/>
      <c r="M102" s="178"/>
      <c r="N102" s="153">
        <f t="shared" si="1"/>
        <v>24560.799999999999</v>
      </c>
      <c r="O102" s="179" t="s">
        <v>51</v>
      </c>
      <c r="P102" s="153"/>
    </row>
    <row r="103" spans="1:16" ht="12.5" hidden="1" x14ac:dyDescent="0.25">
      <c r="A103" s="175" t="s">
        <v>387</v>
      </c>
      <c r="B103" s="176">
        <v>98</v>
      </c>
      <c r="C103" s="149" t="s">
        <v>391</v>
      </c>
      <c r="D103" s="149">
        <v>324</v>
      </c>
      <c r="E103" s="151">
        <v>41</v>
      </c>
      <c r="F103" s="153">
        <v>10000</v>
      </c>
      <c r="G103" s="153">
        <v>1180</v>
      </c>
      <c r="H103" s="177">
        <v>100.8</v>
      </c>
      <c r="I103" s="177">
        <f t="shared" si="0"/>
        <v>6560</v>
      </c>
      <c r="J103" s="177">
        <v>500</v>
      </c>
      <c r="K103" s="178">
        <v>500</v>
      </c>
      <c r="L103" s="178"/>
      <c r="M103" s="178"/>
      <c r="N103" s="153">
        <f t="shared" si="1"/>
        <v>18840.8</v>
      </c>
      <c r="O103" s="179" t="s">
        <v>51</v>
      </c>
      <c r="P103" s="153"/>
    </row>
    <row r="104" spans="1:16" ht="12.5" hidden="1" x14ac:dyDescent="0.25">
      <c r="A104" s="175" t="s">
        <v>150</v>
      </c>
      <c r="B104" s="176">
        <v>99</v>
      </c>
      <c r="C104" s="149" t="s">
        <v>149</v>
      </c>
      <c r="D104" s="149">
        <v>226</v>
      </c>
      <c r="E104" s="151">
        <v>29</v>
      </c>
      <c r="F104" s="153">
        <v>10000</v>
      </c>
      <c r="G104" s="153">
        <v>500</v>
      </c>
      <c r="H104" s="177">
        <v>100.8</v>
      </c>
      <c r="I104" s="177">
        <f t="shared" si="0"/>
        <v>4640</v>
      </c>
      <c r="J104" s="177">
        <v>500</v>
      </c>
      <c r="K104" s="178">
        <v>500</v>
      </c>
      <c r="L104" s="178"/>
      <c r="M104" s="178"/>
      <c r="N104" s="153">
        <f t="shared" si="1"/>
        <v>16240.8</v>
      </c>
      <c r="O104" s="179" t="s">
        <v>51</v>
      </c>
      <c r="P104" s="153"/>
    </row>
    <row r="105" spans="1:16" ht="12.5" hidden="1" x14ac:dyDescent="0.25">
      <c r="A105" s="175" t="s">
        <v>150</v>
      </c>
      <c r="B105" s="176">
        <v>100</v>
      </c>
      <c r="C105" s="149" t="s">
        <v>154</v>
      </c>
      <c r="D105" s="149">
        <v>480</v>
      </c>
      <c r="E105" s="151">
        <v>60</v>
      </c>
      <c r="F105" s="153">
        <v>10000</v>
      </c>
      <c r="G105" s="153">
        <v>500</v>
      </c>
      <c r="H105" s="177">
        <v>100.8</v>
      </c>
      <c r="I105" s="177">
        <f t="shared" si="0"/>
        <v>9600</v>
      </c>
      <c r="J105" s="177">
        <v>500</v>
      </c>
      <c r="K105" s="178">
        <v>500</v>
      </c>
      <c r="L105" s="178"/>
      <c r="M105" s="178"/>
      <c r="N105" s="153">
        <f t="shared" si="1"/>
        <v>21200.799999999999</v>
      </c>
      <c r="O105" s="179" t="s">
        <v>51</v>
      </c>
      <c r="P105" s="153"/>
    </row>
    <row r="106" spans="1:16" ht="12.5" hidden="1" x14ac:dyDescent="0.25">
      <c r="A106" s="175" t="s">
        <v>150</v>
      </c>
      <c r="B106" s="176">
        <v>101</v>
      </c>
      <c r="C106" s="149" t="s">
        <v>156</v>
      </c>
      <c r="D106" s="149">
        <v>212</v>
      </c>
      <c r="E106" s="151">
        <v>27</v>
      </c>
      <c r="F106" s="153">
        <v>10000</v>
      </c>
      <c r="G106" s="153">
        <v>900</v>
      </c>
      <c r="H106" s="177">
        <v>100.8</v>
      </c>
      <c r="I106" s="177">
        <f t="shared" si="0"/>
        <v>4320</v>
      </c>
      <c r="J106" s="177">
        <v>500</v>
      </c>
      <c r="K106" s="178">
        <v>500</v>
      </c>
      <c r="L106" s="178"/>
      <c r="M106" s="178"/>
      <c r="N106" s="153">
        <f t="shared" si="1"/>
        <v>16320.8</v>
      </c>
      <c r="O106" s="179" t="s">
        <v>51</v>
      </c>
      <c r="P106" s="153"/>
    </row>
    <row r="107" spans="1:16" ht="12.5" hidden="1" x14ac:dyDescent="0.25">
      <c r="A107" s="175" t="s">
        <v>157</v>
      </c>
      <c r="B107" s="176">
        <v>102</v>
      </c>
      <c r="C107" s="149" t="s">
        <v>392</v>
      </c>
      <c r="D107" s="149">
        <v>598</v>
      </c>
      <c r="E107" s="151">
        <v>75</v>
      </c>
      <c r="F107" s="153">
        <v>9000</v>
      </c>
      <c r="G107" s="153">
        <v>500</v>
      </c>
      <c r="H107" s="177">
        <v>100.8</v>
      </c>
      <c r="I107" s="177">
        <f t="shared" si="0"/>
        <v>12000</v>
      </c>
      <c r="J107" s="177">
        <v>500</v>
      </c>
      <c r="K107" s="178">
        <v>500</v>
      </c>
      <c r="L107" s="178"/>
      <c r="M107" s="178"/>
      <c r="N107" s="153">
        <f t="shared" si="1"/>
        <v>22600.799999999999</v>
      </c>
      <c r="O107" s="179" t="s">
        <v>51</v>
      </c>
      <c r="P107" s="153"/>
    </row>
    <row r="108" spans="1:16" ht="12.5" hidden="1" x14ac:dyDescent="0.25">
      <c r="A108" s="175" t="s">
        <v>157</v>
      </c>
      <c r="B108" s="176">
        <v>103</v>
      </c>
      <c r="C108" s="149" t="s">
        <v>393</v>
      </c>
      <c r="D108" s="149">
        <v>234</v>
      </c>
      <c r="E108" s="151">
        <v>30</v>
      </c>
      <c r="F108" s="153">
        <v>2500</v>
      </c>
      <c r="G108" s="153">
        <v>500</v>
      </c>
      <c r="H108" s="177">
        <v>100.8</v>
      </c>
      <c r="I108" s="177">
        <f t="shared" si="0"/>
        <v>4800</v>
      </c>
      <c r="J108" s="177">
        <v>500</v>
      </c>
      <c r="K108" s="178">
        <v>500</v>
      </c>
      <c r="L108" s="178"/>
      <c r="M108" s="178"/>
      <c r="N108" s="153">
        <f t="shared" si="1"/>
        <v>8900.7999999999993</v>
      </c>
      <c r="O108" s="179" t="s">
        <v>51</v>
      </c>
      <c r="P108" s="153"/>
    </row>
    <row r="109" spans="1:16" ht="12.5" hidden="1" x14ac:dyDescent="0.25">
      <c r="A109" s="175" t="s">
        <v>157</v>
      </c>
      <c r="B109" s="176">
        <v>104</v>
      </c>
      <c r="C109" s="149" t="s">
        <v>159</v>
      </c>
      <c r="D109" s="149">
        <v>236</v>
      </c>
      <c r="E109" s="151">
        <v>30</v>
      </c>
      <c r="F109" s="153">
        <v>5000</v>
      </c>
      <c r="G109" s="153">
        <v>500</v>
      </c>
      <c r="H109" s="177">
        <v>100.8</v>
      </c>
      <c r="I109" s="177">
        <f t="shared" si="0"/>
        <v>4800</v>
      </c>
      <c r="J109" s="177">
        <v>500</v>
      </c>
      <c r="K109" s="178">
        <v>500</v>
      </c>
      <c r="L109" s="178"/>
      <c r="M109" s="178"/>
      <c r="N109" s="153">
        <f t="shared" si="1"/>
        <v>11400.8</v>
      </c>
      <c r="O109" s="179" t="s">
        <v>51</v>
      </c>
      <c r="P109" s="153"/>
    </row>
    <row r="110" spans="1:16" ht="12.5" hidden="1" x14ac:dyDescent="0.25">
      <c r="A110" s="175" t="s">
        <v>157</v>
      </c>
      <c r="B110" s="176">
        <v>105</v>
      </c>
      <c r="C110" s="149" t="s">
        <v>161</v>
      </c>
      <c r="D110" s="149">
        <v>234</v>
      </c>
      <c r="E110" s="151">
        <v>30</v>
      </c>
      <c r="F110" s="153">
        <v>5000</v>
      </c>
      <c r="G110" s="153">
        <v>500</v>
      </c>
      <c r="H110" s="177">
        <v>100.8</v>
      </c>
      <c r="I110" s="177">
        <f t="shared" si="0"/>
        <v>4800</v>
      </c>
      <c r="J110" s="177">
        <v>500</v>
      </c>
      <c r="K110" s="178">
        <v>500</v>
      </c>
      <c r="L110" s="178"/>
      <c r="M110" s="178"/>
      <c r="N110" s="153">
        <f t="shared" si="1"/>
        <v>11400.8</v>
      </c>
      <c r="O110" s="179" t="s">
        <v>51</v>
      </c>
      <c r="P110" s="153"/>
    </row>
    <row r="111" spans="1:16" ht="12.5" hidden="1" x14ac:dyDescent="0.25">
      <c r="A111" s="175" t="s">
        <v>157</v>
      </c>
      <c r="B111" s="176">
        <v>106</v>
      </c>
      <c r="C111" s="149" t="s">
        <v>163</v>
      </c>
      <c r="D111" s="149">
        <v>236</v>
      </c>
      <c r="E111" s="151">
        <v>30</v>
      </c>
      <c r="F111" s="153">
        <v>5000</v>
      </c>
      <c r="G111" s="153">
        <v>500</v>
      </c>
      <c r="H111" s="177">
        <v>100.8</v>
      </c>
      <c r="I111" s="177">
        <f t="shared" si="0"/>
        <v>4800</v>
      </c>
      <c r="J111" s="177">
        <v>500</v>
      </c>
      <c r="K111" s="178">
        <v>500</v>
      </c>
      <c r="L111" s="178"/>
      <c r="M111" s="178"/>
      <c r="N111" s="153">
        <f t="shared" si="1"/>
        <v>11400.8</v>
      </c>
      <c r="O111" s="179" t="s">
        <v>51</v>
      </c>
      <c r="P111" s="153"/>
    </row>
    <row r="112" spans="1:16" ht="12.5" hidden="1" x14ac:dyDescent="0.25">
      <c r="A112" s="175" t="s">
        <v>157</v>
      </c>
      <c r="B112" s="176">
        <v>107</v>
      </c>
      <c r="C112" s="149" t="s">
        <v>165</v>
      </c>
      <c r="D112" s="149">
        <v>234</v>
      </c>
      <c r="E112" s="151">
        <v>30</v>
      </c>
      <c r="F112" s="153">
        <v>5000</v>
      </c>
      <c r="G112" s="153">
        <v>500</v>
      </c>
      <c r="H112" s="177">
        <v>100.8</v>
      </c>
      <c r="I112" s="177">
        <f t="shared" si="0"/>
        <v>4800</v>
      </c>
      <c r="J112" s="177">
        <v>500</v>
      </c>
      <c r="K112" s="178">
        <v>500</v>
      </c>
      <c r="L112" s="178"/>
      <c r="M112" s="178"/>
      <c r="N112" s="153">
        <f t="shared" si="1"/>
        <v>11400.8</v>
      </c>
      <c r="O112" s="179" t="s">
        <v>51</v>
      </c>
      <c r="P112" s="153"/>
    </row>
    <row r="113" spans="1:16" ht="12.5" hidden="1" x14ac:dyDescent="0.25">
      <c r="A113" s="175" t="s">
        <v>157</v>
      </c>
      <c r="B113" s="176">
        <v>108</v>
      </c>
      <c r="C113" s="149" t="s">
        <v>394</v>
      </c>
      <c r="D113" s="149">
        <v>374</v>
      </c>
      <c r="E113" s="151">
        <v>47</v>
      </c>
      <c r="F113" s="153">
        <v>7000</v>
      </c>
      <c r="G113" s="153">
        <v>500</v>
      </c>
      <c r="H113" s="177">
        <v>100.8</v>
      </c>
      <c r="I113" s="177">
        <f t="shared" si="0"/>
        <v>7520</v>
      </c>
      <c r="J113" s="177">
        <v>500</v>
      </c>
      <c r="K113" s="178">
        <v>500</v>
      </c>
      <c r="L113" s="178"/>
      <c r="M113" s="178"/>
      <c r="N113" s="153">
        <f t="shared" si="1"/>
        <v>16120.8</v>
      </c>
      <c r="O113" s="179" t="s">
        <v>51</v>
      </c>
      <c r="P113" s="153"/>
    </row>
    <row r="114" spans="1:16" ht="12.5" hidden="1" x14ac:dyDescent="0.25">
      <c r="A114" s="175" t="s">
        <v>157</v>
      </c>
      <c r="B114" s="176">
        <v>109</v>
      </c>
      <c r="C114" s="149" t="s">
        <v>167</v>
      </c>
      <c r="D114" s="149">
        <v>337</v>
      </c>
      <c r="E114" s="151">
        <v>43</v>
      </c>
      <c r="F114" s="153">
        <v>7000</v>
      </c>
      <c r="G114" s="153">
        <v>600</v>
      </c>
      <c r="H114" s="177">
        <v>100.8</v>
      </c>
      <c r="I114" s="177">
        <f t="shared" si="0"/>
        <v>6880</v>
      </c>
      <c r="J114" s="177">
        <v>500</v>
      </c>
      <c r="K114" s="178">
        <v>500</v>
      </c>
      <c r="L114" s="178"/>
      <c r="M114" s="178"/>
      <c r="N114" s="153">
        <f t="shared" si="1"/>
        <v>15580.8</v>
      </c>
      <c r="O114" s="179" t="s">
        <v>51</v>
      </c>
      <c r="P114" s="153"/>
    </row>
    <row r="115" spans="1:16" ht="12.5" hidden="1" x14ac:dyDescent="0.25">
      <c r="A115" s="175" t="s">
        <v>157</v>
      </c>
      <c r="B115" s="176">
        <v>110</v>
      </c>
      <c r="C115" s="149" t="s">
        <v>169</v>
      </c>
      <c r="D115" s="149">
        <v>342</v>
      </c>
      <c r="E115" s="151">
        <v>43</v>
      </c>
      <c r="F115" s="153">
        <v>7000</v>
      </c>
      <c r="G115" s="153">
        <v>500</v>
      </c>
      <c r="H115" s="177">
        <v>100.8</v>
      </c>
      <c r="I115" s="177">
        <f t="shared" si="0"/>
        <v>6880</v>
      </c>
      <c r="J115" s="177">
        <v>500</v>
      </c>
      <c r="K115" s="178">
        <v>500</v>
      </c>
      <c r="L115" s="178"/>
      <c r="M115" s="178"/>
      <c r="N115" s="153">
        <f t="shared" si="1"/>
        <v>15480.8</v>
      </c>
      <c r="O115" s="179" t="s">
        <v>51</v>
      </c>
      <c r="P115" s="153"/>
    </row>
    <row r="116" spans="1:16" ht="12.5" hidden="1" x14ac:dyDescent="0.25">
      <c r="A116" s="175" t="s">
        <v>157</v>
      </c>
      <c r="B116" s="176">
        <v>111</v>
      </c>
      <c r="C116" s="149" t="s">
        <v>395</v>
      </c>
      <c r="D116" s="149">
        <v>218</v>
      </c>
      <c r="E116" s="151">
        <v>28</v>
      </c>
      <c r="F116" s="153">
        <v>3500</v>
      </c>
      <c r="G116" s="153">
        <v>500</v>
      </c>
      <c r="H116" s="177">
        <v>100.8</v>
      </c>
      <c r="I116" s="177">
        <f t="shared" si="0"/>
        <v>4480</v>
      </c>
      <c r="J116" s="177">
        <v>500</v>
      </c>
      <c r="K116" s="178">
        <v>500</v>
      </c>
      <c r="L116" s="178"/>
      <c r="M116" s="178"/>
      <c r="N116" s="153">
        <f t="shared" si="1"/>
        <v>9580.7999999999993</v>
      </c>
      <c r="O116" s="179" t="s">
        <v>51</v>
      </c>
      <c r="P116" s="153"/>
    </row>
    <row r="117" spans="1:16" ht="12.5" hidden="1" x14ac:dyDescent="0.25">
      <c r="A117" s="175" t="s">
        <v>157</v>
      </c>
      <c r="B117" s="176">
        <v>112</v>
      </c>
      <c r="C117" s="149" t="s">
        <v>396</v>
      </c>
      <c r="D117" s="149">
        <v>358</v>
      </c>
      <c r="E117" s="151">
        <v>45</v>
      </c>
      <c r="F117" s="153">
        <v>7000</v>
      </c>
      <c r="G117" s="153">
        <v>500</v>
      </c>
      <c r="H117" s="177">
        <v>100.8</v>
      </c>
      <c r="I117" s="177">
        <f t="shared" si="0"/>
        <v>7200</v>
      </c>
      <c r="J117" s="177">
        <v>500</v>
      </c>
      <c r="K117" s="178">
        <v>500</v>
      </c>
      <c r="L117" s="178"/>
      <c r="M117" s="177"/>
      <c r="N117" s="153">
        <f t="shared" si="1"/>
        <v>15800.8</v>
      </c>
      <c r="O117" s="179" t="s">
        <v>51</v>
      </c>
      <c r="P117" s="153"/>
    </row>
    <row r="118" spans="1:16" ht="12.5" hidden="1" x14ac:dyDescent="0.25">
      <c r="A118" s="175" t="s">
        <v>157</v>
      </c>
      <c r="B118" s="176">
        <v>113</v>
      </c>
      <c r="C118" s="149" t="s">
        <v>397</v>
      </c>
      <c r="D118" s="149">
        <v>294</v>
      </c>
      <c r="E118" s="151">
        <v>37</v>
      </c>
      <c r="F118" s="153">
        <v>7000</v>
      </c>
      <c r="G118" s="153">
        <v>500</v>
      </c>
      <c r="H118" s="177">
        <v>100.8</v>
      </c>
      <c r="I118" s="177">
        <f t="shared" si="0"/>
        <v>5920</v>
      </c>
      <c r="J118" s="177">
        <v>500</v>
      </c>
      <c r="K118" s="178">
        <v>500</v>
      </c>
      <c r="L118" s="178"/>
      <c r="M118" s="178"/>
      <c r="N118" s="153">
        <f t="shared" si="1"/>
        <v>14520.8</v>
      </c>
      <c r="O118" s="179" t="s">
        <v>51</v>
      </c>
      <c r="P118" s="153"/>
    </row>
    <row r="119" spans="1:16" ht="12.5" hidden="1" x14ac:dyDescent="0.25">
      <c r="A119" s="175" t="s">
        <v>157</v>
      </c>
      <c r="B119" s="176">
        <v>114</v>
      </c>
      <c r="C119" s="149" t="s">
        <v>398</v>
      </c>
      <c r="D119" s="149">
        <v>156</v>
      </c>
      <c r="E119" s="151">
        <v>20</v>
      </c>
      <c r="F119" s="153">
        <v>10000</v>
      </c>
      <c r="G119" s="153">
        <v>500</v>
      </c>
      <c r="H119" s="177">
        <v>100.8</v>
      </c>
      <c r="I119" s="177">
        <f t="shared" si="0"/>
        <v>3200</v>
      </c>
      <c r="J119" s="177">
        <v>500</v>
      </c>
      <c r="K119" s="178">
        <v>500</v>
      </c>
      <c r="L119" s="178"/>
      <c r="M119" s="178"/>
      <c r="N119" s="153">
        <f t="shared" si="1"/>
        <v>14800.8</v>
      </c>
      <c r="O119" s="179" t="s">
        <v>51</v>
      </c>
      <c r="P119" s="153"/>
    </row>
    <row r="120" spans="1:16" ht="12.5" hidden="1" x14ac:dyDescent="0.25">
      <c r="A120" s="175" t="s">
        <v>157</v>
      </c>
      <c r="B120" s="176">
        <v>115</v>
      </c>
      <c r="C120" s="149" t="s">
        <v>399</v>
      </c>
      <c r="D120" s="149">
        <v>268</v>
      </c>
      <c r="E120" s="151">
        <v>34</v>
      </c>
      <c r="F120" s="153">
        <v>10000</v>
      </c>
      <c r="G120" s="153">
        <v>2925</v>
      </c>
      <c r="H120" s="177">
        <v>100.8</v>
      </c>
      <c r="I120" s="177">
        <f t="shared" si="0"/>
        <v>5440</v>
      </c>
      <c r="J120" s="177">
        <v>500</v>
      </c>
      <c r="K120" s="178">
        <v>500</v>
      </c>
      <c r="L120" s="178"/>
      <c r="M120" s="178"/>
      <c r="N120" s="153">
        <f t="shared" si="1"/>
        <v>19465.8</v>
      </c>
      <c r="O120" s="179" t="s">
        <v>51</v>
      </c>
      <c r="P120" s="153"/>
    </row>
    <row r="121" spans="1:16" ht="12.5" hidden="1" x14ac:dyDescent="0.25">
      <c r="A121" s="175" t="s">
        <v>157</v>
      </c>
      <c r="B121" s="176">
        <v>116</v>
      </c>
      <c r="C121" s="149" t="s">
        <v>400</v>
      </c>
      <c r="D121" s="149">
        <v>148</v>
      </c>
      <c r="E121" s="151">
        <v>19</v>
      </c>
      <c r="F121" s="153">
        <v>15000</v>
      </c>
      <c r="G121" s="153">
        <v>500</v>
      </c>
      <c r="H121" s="177">
        <v>100.8</v>
      </c>
      <c r="I121" s="177">
        <f t="shared" si="0"/>
        <v>3040</v>
      </c>
      <c r="J121" s="177">
        <v>500</v>
      </c>
      <c r="K121" s="178">
        <v>500</v>
      </c>
      <c r="L121" s="178"/>
      <c r="M121" s="178"/>
      <c r="N121" s="153">
        <f t="shared" si="1"/>
        <v>19640.8</v>
      </c>
      <c r="O121" s="179" t="s">
        <v>51</v>
      </c>
      <c r="P121" s="153"/>
    </row>
    <row r="122" spans="1:16" ht="12.5" hidden="1" x14ac:dyDescent="0.25">
      <c r="A122" s="175" t="s">
        <v>157</v>
      </c>
      <c r="B122" s="176">
        <v>117</v>
      </c>
      <c r="C122" s="149" t="s">
        <v>401</v>
      </c>
      <c r="D122" s="149">
        <v>268</v>
      </c>
      <c r="E122" s="151">
        <v>34</v>
      </c>
      <c r="F122" s="153">
        <v>8000</v>
      </c>
      <c r="G122" s="153">
        <v>500</v>
      </c>
      <c r="H122" s="177">
        <v>100.8</v>
      </c>
      <c r="I122" s="177">
        <f t="shared" si="0"/>
        <v>5440</v>
      </c>
      <c r="J122" s="177">
        <v>500</v>
      </c>
      <c r="K122" s="178">
        <v>500</v>
      </c>
      <c r="L122" s="178"/>
      <c r="M122" s="178"/>
      <c r="N122" s="153">
        <f t="shared" si="1"/>
        <v>15040.8</v>
      </c>
      <c r="O122" s="179" t="s">
        <v>51</v>
      </c>
      <c r="P122" s="153"/>
    </row>
    <row r="123" spans="1:16" ht="12.5" hidden="1" x14ac:dyDescent="0.25">
      <c r="A123" s="175" t="s">
        <v>157</v>
      </c>
      <c r="B123" s="176">
        <v>118</v>
      </c>
      <c r="C123" s="149" t="s">
        <v>402</v>
      </c>
      <c r="D123" s="149">
        <v>268</v>
      </c>
      <c r="E123" s="151">
        <v>34</v>
      </c>
      <c r="F123" s="153">
        <v>9000</v>
      </c>
      <c r="G123" s="153">
        <v>2925</v>
      </c>
      <c r="H123" s="177">
        <v>100.8</v>
      </c>
      <c r="I123" s="177">
        <f t="shared" si="0"/>
        <v>5440</v>
      </c>
      <c r="J123" s="177">
        <v>500</v>
      </c>
      <c r="K123" s="178">
        <v>500</v>
      </c>
      <c r="L123" s="178"/>
      <c r="M123" s="178"/>
      <c r="N123" s="153">
        <f t="shared" si="1"/>
        <v>18465.8</v>
      </c>
      <c r="O123" s="179" t="s">
        <v>51</v>
      </c>
      <c r="P123" s="153"/>
    </row>
    <row r="124" spans="1:16" ht="12.5" hidden="1" x14ac:dyDescent="0.25">
      <c r="A124" s="175" t="s">
        <v>157</v>
      </c>
      <c r="B124" s="176">
        <v>119</v>
      </c>
      <c r="C124" s="149" t="s">
        <v>403</v>
      </c>
      <c r="D124" s="149">
        <v>148</v>
      </c>
      <c r="E124" s="151">
        <v>19</v>
      </c>
      <c r="F124" s="153">
        <v>15000</v>
      </c>
      <c r="G124" s="153">
        <v>500</v>
      </c>
      <c r="H124" s="177">
        <v>100.8</v>
      </c>
      <c r="I124" s="177">
        <f t="shared" si="0"/>
        <v>3040</v>
      </c>
      <c r="J124" s="177">
        <v>500</v>
      </c>
      <c r="K124" s="178">
        <v>500</v>
      </c>
      <c r="L124" s="178"/>
      <c r="M124" s="178"/>
      <c r="N124" s="153">
        <f t="shared" si="1"/>
        <v>19640.8</v>
      </c>
      <c r="O124" s="179" t="s">
        <v>51</v>
      </c>
      <c r="P124" s="153"/>
    </row>
    <row r="125" spans="1:16" ht="12.5" hidden="1" x14ac:dyDescent="0.25">
      <c r="A125" s="175" t="s">
        <v>157</v>
      </c>
      <c r="B125" s="176">
        <v>120</v>
      </c>
      <c r="C125" s="149" t="s">
        <v>404</v>
      </c>
      <c r="D125" s="149">
        <v>268</v>
      </c>
      <c r="E125" s="151">
        <v>34</v>
      </c>
      <c r="F125" s="153">
        <v>10000</v>
      </c>
      <c r="G125" s="153">
        <v>1760</v>
      </c>
      <c r="H125" s="177">
        <v>100.8</v>
      </c>
      <c r="I125" s="177">
        <f t="shared" si="0"/>
        <v>5440</v>
      </c>
      <c r="J125" s="177">
        <v>500</v>
      </c>
      <c r="K125" s="178">
        <v>500</v>
      </c>
      <c r="L125" s="178"/>
      <c r="M125" s="178"/>
      <c r="N125" s="153">
        <f t="shared" si="1"/>
        <v>18300.8</v>
      </c>
      <c r="O125" s="179" t="s">
        <v>51</v>
      </c>
      <c r="P125" s="153"/>
    </row>
    <row r="126" spans="1:16" ht="12.5" hidden="1" x14ac:dyDescent="0.25">
      <c r="A126" s="175" t="s">
        <v>157</v>
      </c>
      <c r="B126" s="176">
        <v>121</v>
      </c>
      <c r="C126" s="149" t="s">
        <v>405</v>
      </c>
      <c r="D126" s="149">
        <v>294</v>
      </c>
      <c r="E126" s="151">
        <v>37</v>
      </c>
      <c r="F126" s="153">
        <v>10000</v>
      </c>
      <c r="G126" s="153">
        <v>500</v>
      </c>
      <c r="H126" s="177">
        <v>100.8</v>
      </c>
      <c r="I126" s="177">
        <f t="shared" si="0"/>
        <v>5920</v>
      </c>
      <c r="J126" s="177">
        <v>500</v>
      </c>
      <c r="K126" s="178">
        <v>500</v>
      </c>
      <c r="L126" s="178"/>
      <c r="M126" s="178"/>
      <c r="N126" s="153">
        <f t="shared" si="1"/>
        <v>17520.8</v>
      </c>
      <c r="O126" s="179" t="s">
        <v>51</v>
      </c>
      <c r="P126" s="152"/>
    </row>
    <row r="127" spans="1:16" ht="12.5" hidden="1" x14ac:dyDescent="0.25">
      <c r="A127" s="175" t="s">
        <v>157</v>
      </c>
      <c r="B127" s="176">
        <v>122</v>
      </c>
      <c r="C127" s="149" t="s">
        <v>406</v>
      </c>
      <c r="D127" s="149">
        <v>156</v>
      </c>
      <c r="E127" s="151">
        <v>20</v>
      </c>
      <c r="F127" s="153">
        <v>8000</v>
      </c>
      <c r="G127" s="153">
        <v>500</v>
      </c>
      <c r="H127" s="177">
        <v>100.8</v>
      </c>
      <c r="I127" s="177">
        <f t="shared" si="0"/>
        <v>3200</v>
      </c>
      <c r="J127" s="177">
        <v>500</v>
      </c>
      <c r="K127" s="178">
        <v>500</v>
      </c>
      <c r="L127" s="178"/>
      <c r="M127" s="178"/>
      <c r="N127" s="153">
        <f t="shared" si="1"/>
        <v>12800.8</v>
      </c>
      <c r="O127" s="179" t="s">
        <v>51</v>
      </c>
      <c r="P127" s="152"/>
    </row>
    <row r="128" spans="1:16" ht="12.5" hidden="1" x14ac:dyDescent="0.25">
      <c r="A128" s="175" t="s">
        <v>157</v>
      </c>
      <c r="B128" s="176">
        <v>123</v>
      </c>
      <c r="C128" s="149" t="s">
        <v>407</v>
      </c>
      <c r="D128" s="149">
        <v>312</v>
      </c>
      <c r="E128" s="151">
        <v>39</v>
      </c>
      <c r="F128" s="153">
        <v>8000</v>
      </c>
      <c r="G128" s="153">
        <v>600</v>
      </c>
      <c r="H128" s="177">
        <v>100.8</v>
      </c>
      <c r="I128" s="177">
        <f t="shared" si="0"/>
        <v>6240</v>
      </c>
      <c r="J128" s="177">
        <v>500</v>
      </c>
      <c r="K128" s="178">
        <v>500</v>
      </c>
      <c r="L128" s="178"/>
      <c r="M128" s="177"/>
      <c r="N128" s="153">
        <f t="shared" si="1"/>
        <v>15940.8</v>
      </c>
      <c r="O128" s="179" t="s">
        <v>51</v>
      </c>
      <c r="P128" s="153"/>
    </row>
    <row r="129" spans="1:16" ht="12.5" hidden="1" x14ac:dyDescent="0.25">
      <c r="A129" s="175" t="s">
        <v>157</v>
      </c>
      <c r="B129" s="176">
        <v>124</v>
      </c>
      <c r="C129" s="149" t="s">
        <v>408</v>
      </c>
      <c r="D129" s="149">
        <v>268</v>
      </c>
      <c r="E129" s="151">
        <v>34</v>
      </c>
      <c r="F129" s="153">
        <v>10000</v>
      </c>
      <c r="G129" s="153">
        <v>1775</v>
      </c>
      <c r="H129" s="177">
        <v>100.8</v>
      </c>
      <c r="I129" s="177">
        <f t="shared" si="0"/>
        <v>5440</v>
      </c>
      <c r="J129" s="177">
        <v>500</v>
      </c>
      <c r="K129" s="178">
        <v>500</v>
      </c>
      <c r="L129" s="178"/>
      <c r="M129" s="177"/>
      <c r="N129" s="153">
        <f t="shared" si="1"/>
        <v>18315.8</v>
      </c>
      <c r="O129" s="179" t="s">
        <v>51</v>
      </c>
      <c r="P129" s="153"/>
    </row>
    <row r="130" spans="1:16" ht="12.5" hidden="1" x14ac:dyDescent="0.25">
      <c r="A130" s="175" t="s">
        <v>157</v>
      </c>
      <c r="B130" s="176">
        <v>125</v>
      </c>
      <c r="C130" s="149" t="s">
        <v>409</v>
      </c>
      <c r="D130" s="149">
        <v>268</v>
      </c>
      <c r="E130" s="151">
        <v>34</v>
      </c>
      <c r="F130" s="153">
        <v>10000</v>
      </c>
      <c r="G130" s="153">
        <v>2175</v>
      </c>
      <c r="H130" s="177">
        <v>100.8</v>
      </c>
      <c r="I130" s="177">
        <f t="shared" si="0"/>
        <v>5440</v>
      </c>
      <c r="J130" s="177">
        <v>500</v>
      </c>
      <c r="K130" s="178">
        <v>500</v>
      </c>
      <c r="L130" s="178"/>
      <c r="M130" s="178"/>
      <c r="N130" s="153">
        <f t="shared" si="1"/>
        <v>18715.8</v>
      </c>
      <c r="O130" s="179" t="s">
        <v>51</v>
      </c>
      <c r="P130" s="153">
        <f>N130*25</f>
        <v>467895</v>
      </c>
    </row>
    <row r="131" spans="1:16" ht="12.5" hidden="1" x14ac:dyDescent="0.25">
      <c r="A131" s="175" t="s">
        <v>157</v>
      </c>
      <c r="B131" s="176">
        <v>126</v>
      </c>
      <c r="C131" s="149" t="s">
        <v>410</v>
      </c>
      <c r="D131" s="149">
        <v>120</v>
      </c>
      <c r="E131" s="151">
        <v>15</v>
      </c>
      <c r="F131" s="153">
        <v>15000</v>
      </c>
      <c r="G131" s="153">
        <v>3270</v>
      </c>
      <c r="H131" s="177">
        <v>100.8</v>
      </c>
      <c r="I131" s="177">
        <f t="shared" si="0"/>
        <v>2400</v>
      </c>
      <c r="J131" s="177">
        <v>500</v>
      </c>
      <c r="K131" s="178">
        <v>500</v>
      </c>
      <c r="L131" s="178"/>
      <c r="M131" s="178"/>
      <c r="N131" s="153">
        <f t="shared" si="1"/>
        <v>21770.799999999999</v>
      </c>
      <c r="O131" s="179" t="s">
        <v>51</v>
      </c>
      <c r="P131" s="153"/>
    </row>
    <row r="132" spans="1:16" ht="12.5" hidden="1" x14ac:dyDescent="0.25">
      <c r="A132" s="175" t="s">
        <v>157</v>
      </c>
      <c r="B132" s="176">
        <v>127</v>
      </c>
      <c r="C132" s="149" t="s">
        <v>411</v>
      </c>
      <c r="D132" s="149">
        <v>168</v>
      </c>
      <c r="E132" s="151">
        <v>21</v>
      </c>
      <c r="F132" s="153">
        <v>15000</v>
      </c>
      <c r="G132" s="153">
        <v>4600</v>
      </c>
      <c r="H132" s="177">
        <v>100.8</v>
      </c>
      <c r="I132" s="177">
        <f t="shared" si="0"/>
        <v>3360</v>
      </c>
      <c r="J132" s="177">
        <v>500</v>
      </c>
      <c r="K132" s="178">
        <v>500</v>
      </c>
      <c r="L132" s="178"/>
      <c r="M132" s="178"/>
      <c r="N132" s="153">
        <f t="shared" si="1"/>
        <v>24060.799999999999</v>
      </c>
      <c r="O132" s="179" t="s">
        <v>51</v>
      </c>
      <c r="P132" s="153"/>
    </row>
    <row r="133" spans="1:16" ht="12.5" hidden="1" x14ac:dyDescent="0.25">
      <c r="A133" s="175" t="s">
        <v>157</v>
      </c>
      <c r="B133" s="176">
        <v>128</v>
      </c>
      <c r="C133" s="149" t="s">
        <v>412</v>
      </c>
      <c r="D133" s="149">
        <v>124</v>
      </c>
      <c r="E133" s="151">
        <v>16</v>
      </c>
      <c r="F133" s="153">
        <v>10000</v>
      </c>
      <c r="G133" s="153">
        <v>500</v>
      </c>
      <c r="H133" s="177">
        <v>100.8</v>
      </c>
      <c r="I133" s="177">
        <f t="shared" si="0"/>
        <v>2560</v>
      </c>
      <c r="J133" s="177">
        <v>500</v>
      </c>
      <c r="K133" s="178">
        <v>500</v>
      </c>
      <c r="L133" s="178"/>
      <c r="M133" s="178"/>
      <c r="N133" s="153">
        <f t="shared" si="1"/>
        <v>14160.8</v>
      </c>
      <c r="O133" s="179" t="s">
        <v>51</v>
      </c>
      <c r="P133" s="152"/>
    </row>
    <row r="134" spans="1:16" ht="12.5" hidden="1" x14ac:dyDescent="0.25">
      <c r="A134" s="175" t="s">
        <v>157</v>
      </c>
      <c r="B134" s="176">
        <v>129</v>
      </c>
      <c r="C134" s="149" t="s">
        <v>413</v>
      </c>
      <c r="D134" s="149">
        <v>194</v>
      </c>
      <c r="E134" s="151">
        <v>25</v>
      </c>
      <c r="F134" s="153">
        <v>10000</v>
      </c>
      <c r="G134" s="153">
        <v>600</v>
      </c>
      <c r="H134" s="177">
        <v>100.8</v>
      </c>
      <c r="I134" s="177">
        <f t="shared" si="0"/>
        <v>4000</v>
      </c>
      <c r="J134" s="177">
        <v>500</v>
      </c>
      <c r="K134" s="178">
        <v>500</v>
      </c>
      <c r="L134" s="178"/>
      <c r="M134" s="178"/>
      <c r="N134" s="153">
        <f t="shared" si="1"/>
        <v>15700.8</v>
      </c>
      <c r="O134" s="179" t="s">
        <v>51</v>
      </c>
      <c r="P134" s="153"/>
    </row>
    <row r="135" spans="1:16" ht="12.5" hidden="1" x14ac:dyDescent="0.25">
      <c r="A135" s="175" t="s">
        <v>170</v>
      </c>
      <c r="B135" s="176">
        <v>130</v>
      </c>
      <c r="C135" s="149" t="s">
        <v>414</v>
      </c>
      <c r="D135" s="149">
        <v>160</v>
      </c>
      <c r="E135" s="151">
        <v>20</v>
      </c>
      <c r="F135" s="153">
        <v>5000</v>
      </c>
      <c r="G135" s="153"/>
      <c r="H135" s="177">
        <v>100.8</v>
      </c>
      <c r="I135" s="177">
        <f t="shared" si="0"/>
        <v>3200</v>
      </c>
      <c r="J135" s="177">
        <v>500</v>
      </c>
      <c r="K135" s="178">
        <v>500</v>
      </c>
      <c r="L135" s="178"/>
      <c r="M135" s="178"/>
      <c r="N135" s="153">
        <f t="shared" si="1"/>
        <v>9300.7999999999993</v>
      </c>
      <c r="O135" s="179" t="s">
        <v>51</v>
      </c>
      <c r="P135" s="153"/>
    </row>
    <row r="136" spans="1:16" ht="12.5" hidden="1" x14ac:dyDescent="0.25">
      <c r="A136" s="175" t="s">
        <v>170</v>
      </c>
      <c r="B136" s="176">
        <v>131</v>
      </c>
      <c r="C136" s="149" t="s">
        <v>415</v>
      </c>
      <c r="D136" s="149">
        <v>396</v>
      </c>
      <c r="E136" s="151">
        <v>50</v>
      </c>
      <c r="F136" s="153">
        <v>10000</v>
      </c>
      <c r="G136" s="153">
        <v>250</v>
      </c>
      <c r="H136" s="177">
        <v>100.8</v>
      </c>
      <c r="I136" s="177">
        <f t="shared" si="0"/>
        <v>8000</v>
      </c>
      <c r="J136" s="177">
        <v>500</v>
      </c>
      <c r="K136" s="178">
        <v>500</v>
      </c>
      <c r="L136" s="178"/>
      <c r="M136" s="178"/>
      <c r="N136" s="153">
        <f t="shared" si="1"/>
        <v>19350.8</v>
      </c>
      <c r="O136" s="179" t="s">
        <v>51</v>
      </c>
      <c r="P136" s="153"/>
    </row>
    <row r="137" spans="1:16" ht="12.5" hidden="1" x14ac:dyDescent="0.25">
      <c r="A137" s="175" t="s">
        <v>170</v>
      </c>
      <c r="B137" s="176">
        <v>132</v>
      </c>
      <c r="C137" s="149" t="s">
        <v>416</v>
      </c>
      <c r="D137" s="149">
        <v>144</v>
      </c>
      <c r="E137" s="151">
        <v>18</v>
      </c>
      <c r="F137" s="153">
        <v>6000</v>
      </c>
      <c r="G137" s="153"/>
      <c r="H137" s="177">
        <v>100.8</v>
      </c>
      <c r="I137" s="177">
        <f t="shared" si="0"/>
        <v>2880</v>
      </c>
      <c r="J137" s="177">
        <v>500</v>
      </c>
      <c r="K137" s="178">
        <v>500</v>
      </c>
      <c r="L137" s="178"/>
      <c r="M137" s="178"/>
      <c r="N137" s="153">
        <f t="shared" si="1"/>
        <v>9980.7999999999993</v>
      </c>
      <c r="O137" s="179" t="s">
        <v>51</v>
      </c>
      <c r="P137" s="153"/>
    </row>
    <row r="138" spans="1:16" ht="12.5" hidden="1" x14ac:dyDescent="0.25">
      <c r="A138" s="175" t="s">
        <v>170</v>
      </c>
      <c r="B138" s="176">
        <v>133</v>
      </c>
      <c r="C138" s="149" t="s">
        <v>417</v>
      </c>
      <c r="D138" s="149">
        <v>362</v>
      </c>
      <c r="E138" s="151">
        <v>46</v>
      </c>
      <c r="F138" s="153">
        <v>7000</v>
      </c>
      <c r="G138" s="153">
        <v>500</v>
      </c>
      <c r="H138" s="177">
        <v>100.8</v>
      </c>
      <c r="I138" s="177">
        <f t="shared" si="0"/>
        <v>7360</v>
      </c>
      <c r="J138" s="177">
        <v>500</v>
      </c>
      <c r="K138" s="178">
        <v>500</v>
      </c>
      <c r="L138" s="178"/>
      <c r="M138" s="178"/>
      <c r="N138" s="153">
        <f t="shared" si="1"/>
        <v>15960.8</v>
      </c>
      <c r="O138" s="179" t="s">
        <v>51</v>
      </c>
      <c r="P138" s="153"/>
    </row>
    <row r="139" spans="1:16" ht="12.5" hidden="1" x14ac:dyDescent="0.25">
      <c r="A139" s="175" t="s">
        <v>170</v>
      </c>
      <c r="B139" s="176">
        <v>134</v>
      </c>
      <c r="C139" s="149" t="s">
        <v>418</v>
      </c>
      <c r="D139" s="149">
        <v>692</v>
      </c>
      <c r="E139" s="151">
        <v>87</v>
      </c>
      <c r="F139" s="153">
        <v>9000</v>
      </c>
      <c r="G139" s="153">
        <v>500</v>
      </c>
      <c r="H139" s="177">
        <v>100.8</v>
      </c>
      <c r="I139" s="177">
        <f t="shared" si="0"/>
        <v>13920</v>
      </c>
      <c r="J139" s="177">
        <v>500</v>
      </c>
      <c r="K139" s="178">
        <v>500</v>
      </c>
      <c r="L139" s="178"/>
      <c r="M139" s="177"/>
      <c r="N139" s="153">
        <f t="shared" si="1"/>
        <v>24520.799999999999</v>
      </c>
      <c r="O139" s="179" t="s">
        <v>51</v>
      </c>
      <c r="P139" s="153"/>
    </row>
    <row r="140" spans="1:16" ht="12.5" hidden="1" x14ac:dyDescent="0.25">
      <c r="A140" s="175" t="s">
        <v>170</v>
      </c>
      <c r="B140" s="176">
        <v>135</v>
      </c>
      <c r="C140" s="149" t="s">
        <v>419</v>
      </c>
      <c r="D140" s="149">
        <v>240</v>
      </c>
      <c r="E140" s="151">
        <v>30</v>
      </c>
      <c r="F140" s="153">
        <v>30000</v>
      </c>
      <c r="G140" s="153"/>
      <c r="H140" s="177">
        <v>100.8</v>
      </c>
      <c r="I140" s="177">
        <f t="shared" si="0"/>
        <v>4800</v>
      </c>
      <c r="J140" s="177">
        <v>500</v>
      </c>
      <c r="K140" s="178">
        <v>500</v>
      </c>
      <c r="L140" s="178"/>
      <c r="M140" s="178"/>
      <c r="N140" s="153">
        <f t="shared" si="1"/>
        <v>35900.800000000003</v>
      </c>
      <c r="O140" s="179" t="s">
        <v>51</v>
      </c>
      <c r="P140" s="152"/>
    </row>
    <row r="141" spans="1:16" ht="12.5" hidden="1" x14ac:dyDescent="0.25">
      <c r="A141" s="175" t="s">
        <v>170</v>
      </c>
      <c r="B141" s="176">
        <v>136</v>
      </c>
      <c r="C141" s="149" t="s">
        <v>420</v>
      </c>
      <c r="D141" s="149">
        <v>240</v>
      </c>
      <c r="E141" s="151">
        <v>30</v>
      </c>
      <c r="F141" s="153">
        <v>30000</v>
      </c>
      <c r="G141" s="153"/>
      <c r="H141" s="177">
        <v>100.8</v>
      </c>
      <c r="I141" s="177">
        <f t="shared" si="0"/>
        <v>4800</v>
      </c>
      <c r="J141" s="177">
        <v>500</v>
      </c>
      <c r="K141" s="178">
        <v>500</v>
      </c>
      <c r="L141" s="178"/>
      <c r="M141" s="178"/>
      <c r="N141" s="153">
        <f t="shared" si="1"/>
        <v>35900.800000000003</v>
      </c>
      <c r="O141" s="179" t="s">
        <v>51</v>
      </c>
      <c r="P141" s="152"/>
    </row>
    <row r="142" spans="1:16" ht="12.5" hidden="1" x14ac:dyDescent="0.25">
      <c r="A142" s="175" t="s">
        <v>170</v>
      </c>
      <c r="B142" s="176">
        <v>137</v>
      </c>
      <c r="C142" s="149" t="s">
        <v>421</v>
      </c>
      <c r="D142" s="149">
        <v>280</v>
      </c>
      <c r="E142" s="151">
        <v>35</v>
      </c>
      <c r="F142" s="153">
        <v>30000</v>
      </c>
      <c r="G142" s="153"/>
      <c r="H142" s="177">
        <v>100.8</v>
      </c>
      <c r="I142" s="177">
        <f t="shared" si="0"/>
        <v>5600</v>
      </c>
      <c r="J142" s="177">
        <v>500</v>
      </c>
      <c r="K142" s="178">
        <v>500</v>
      </c>
      <c r="L142" s="178"/>
      <c r="M142" s="178"/>
      <c r="N142" s="153">
        <f t="shared" si="1"/>
        <v>36700.800000000003</v>
      </c>
      <c r="O142" s="179" t="s">
        <v>51</v>
      </c>
      <c r="P142" s="153"/>
    </row>
    <row r="143" spans="1:16" ht="12.5" hidden="1" x14ac:dyDescent="0.25">
      <c r="A143" s="175" t="s">
        <v>170</v>
      </c>
      <c r="B143" s="176">
        <v>138</v>
      </c>
      <c r="C143" s="149" t="s">
        <v>422</v>
      </c>
      <c r="D143" s="149">
        <v>160</v>
      </c>
      <c r="E143" s="151">
        <v>20</v>
      </c>
      <c r="F143" s="153">
        <v>30000</v>
      </c>
      <c r="G143" s="153"/>
      <c r="H143" s="177">
        <v>100.8</v>
      </c>
      <c r="I143" s="177">
        <f t="shared" si="0"/>
        <v>3200</v>
      </c>
      <c r="J143" s="177">
        <v>500</v>
      </c>
      <c r="K143" s="178">
        <v>500</v>
      </c>
      <c r="L143" s="178"/>
      <c r="M143" s="178"/>
      <c r="N143" s="153">
        <f t="shared" si="1"/>
        <v>34300.800000000003</v>
      </c>
      <c r="O143" s="179" t="s">
        <v>51</v>
      </c>
      <c r="P143" s="153"/>
    </row>
    <row r="144" spans="1:16" ht="12.5" hidden="1" x14ac:dyDescent="0.25">
      <c r="A144" s="175" t="s">
        <v>170</v>
      </c>
      <c r="B144" s="176">
        <v>139</v>
      </c>
      <c r="C144" s="149" t="s">
        <v>423</v>
      </c>
      <c r="D144" s="149">
        <v>240</v>
      </c>
      <c r="E144" s="151">
        <v>30</v>
      </c>
      <c r="F144" s="153">
        <v>30000</v>
      </c>
      <c r="G144" s="153"/>
      <c r="H144" s="177">
        <v>100.8</v>
      </c>
      <c r="I144" s="177">
        <f t="shared" si="0"/>
        <v>4800</v>
      </c>
      <c r="J144" s="177">
        <v>500</v>
      </c>
      <c r="K144" s="178">
        <v>500</v>
      </c>
      <c r="L144" s="178"/>
      <c r="M144" s="178"/>
      <c r="N144" s="153">
        <f t="shared" si="1"/>
        <v>35900.800000000003</v>
      </c>
      <c r="O144" s="179" t="s">
        <v>51</v>
      </c>
      <c r="P144" s="153"/>
    </row>
    <row r="145" spans="1:16" ht="12.5" hidden="1" x14ac:dyDescent="0.25">
      <c r="A145" s="175" t="s">
        <v>170</v>
      </c>
      <c r="B145" s="176">
        <v>140</v>
      </c>
      <c r="C145" s="149" t="s">
        <v>172</v>
      </c>
      <c r="D145" s="149">
        <v>840</v>
      </c>
      <c r="E145" s="151">
        <v>105</v>
      </c>
      <c r="F145" s="153">
        <v>25000</v>
      </c>
      <c r="G145" s="153">
        <v>500</v>
      </c>
      <c r="H145" s="177">
        <v>100.8</v>
      </c>
      <c r="I145" s="177">
        <f t="shared" si="0"/>
        <v>16800</v>
      </c>
      <c r="J145" s="177">
        <v>500</v>
      </c>
      <c r="K145" s="178">
        <v>500</v>
      </c>
      <c r="L145" s="178"/>
      <c r="M145" s="178"/>
      <c r="N145" s="153">
        <f t="shared" si="1"/>
        <v>43400.800000000003</v>
      </c>
      <c r="O145" s="179" t="s">
        <v>51</v>
      </c>
      <c r="P145" s="153"/>
    </row>
    <row r="146" spans="1:16" ht="12.5" hidden="1" x14ac:dyDescent="0.25">
      <c r="A146" s="175" t="s">
        <v>170</v>
      </c>
      <c r="B146" s="176">
        <v>141</v>
      </c>
      <c r="C146" s="149" t="s">
        <v>174</v>
      </c>
      <c r="D146" s="180">
        <v>1040</v>
      </c>
      <c r="E146" s="151">
        <v>130</v>
      </c>
      <c r="F146" s="153">
        <v>35000</v>
      </c>
      <c r="G146" s="153">
        <v>500</v>
      </c>
      <c r="H146" s="177">
        <v>100.8</v>
      </c>
      <c r="I146" s="177">
        <f t="shared" si="0"/>
        <v>20800</v>
      </c>
      <c r="J146" s="177">
        <v>500</v>
      </c>
      <c r="K146" s="178">
        <v>500</v>
      </c>
      <c r="L146" s="178"/>
      <c r="M146" s="178"/>
      <c r="N146" s="153">
        <f t="shared" si="1"/>
        <v>57400.800000000003</v>
      </c>
      <c r="O146" s="179" t="s">
        <v>51</v>
      </c>
      <c r="P146" s="153"/>
    </row>
    <row r="147" spans="1:16" ht="12.5" hidden="1" x14ac:dyDescent="0.25">
      <c r="A147" s="175" t="s">
        <v>170</v>
      </c>
      <c r="B147" s="176">
        <v>142</v>
      </c>
      <c r="C147" s="149" t="s">
        <v>176</v>
      </c>
      <c r="D147" s="149">
        <v>516</v>
      </c>
      <c r="E147" s="151">
        <v>65</v>
      </c>
      <c r="F147" s="153">
        <v>15000</v>
      </c>
      <c r="G147" s="153">
        <v>500</v>
      </c>
      <c r="H147" s="177">
        <v>100.8</v>
      </c>
      <c r="I147" s="177">
        <f t="shared" si="0"/>
        <v>10400</v>
      </c>
      <c r="J147" s="177">
        <v>500</v>
      </c>
      <c r="K147" s="178">
        <v>500</v>
      </c>
      <c r="L147" s="178"/>
      <c r="M147" s="178"/>
      <c r="N147" s="153">
        <f t="shared" si="1"/>
        <v>27000.799999999999</v>
      </c>
      <c r="O147" s="179" t="s">
        <v>51</v>
      </c>
      <c r="P147" s="153"/>
    </row>
    <row r="148" spans="1:16" ht="12.5" hidden="1" x14ac:dyDescent="0.25">
      <c r="A148" s="175" t="s">
        <v>170</v>
      </c>
      <c r="B148" s="176">
        <v>143</v>
      </c>
      <c r="C148" s="149" t="s">
        <v>424</v>
      </c>
      <c r="D148" s="149">
        <v>116</v>
      </c>
      <c r="E148" s="151">
        <v>15</v>
      </c>
      <c r="F148" s="153">
        <v>5000</v>
      </c>
      <c r="G148" s="153">
        <v>500</v>
      </c>
      <c r="H148" s="177">
        <v>100.8</v>
      </c>
      <c r="I148" s="177">
        <f t="shared" si="0"/>
        <v>2400</v>
      </c>
      <c r="J148" s="177">
        <v>500</v>
      </c>
      <c r="K148" s="178">
        <v>500</v>
      </c>
      <c r="L148" s="178"/>
      <c r="M148" s="178"/>
      <c r="N148" s="153">
        <f t="shared" si="1"/>
        <v>9000.7999999999993</v>
      </c>
      <c r="O148" s="179" t="s">
        <v>51</v>
      </c>
      <c r="P148" s="153"/>
    </row>
    <row r="149" spans="1:16" ht="12.5" hidden="1" x14ac:dyDescent="0.25">
      <c r="A149" s="175" t="s">
        <v>170</v>
      </c>
      <c r="B149" s="176">
        <v>144</v>
      </c>
      <c r="C149" s="149" t="s">
        <v>178</v>
      </c>
      <c r="D149" s="180">
        <v>1234</v>
      </c>
      <c r="E149" s="151">
        <v>155</v>
      </c>
      <c r="F149" s="153">
        <v>35000</v>
      </c>
      <c r="G149" s="153">
        <v>500</v>
      </c>
      <c r="H149" s="177">
        <v>100.8</v>
      </c>
      <c r="I149" s="177">
        <f t="shared" si="0"/>
        <v>24800</v>
      </c>
      <c r="J149" s="177">
        <v>500</v>
      </c>
      <c r="K149" s="178">
        <v>500</v>
      </c>
      <c r="L149" s="178"/>
      <c r="M149" s="178"/>
      <c r="N149" s="153">
        <f t="shared" si="1"/>
        <v>61400.800000000003</v>
      </c>
      <c r="O149" s="179" t="s">
        <v>51</v>
      </c>
      <c r="P149" s="153"/>
    </row>
    <row r="150" spans="1:16" ht="12.5" hidden="1" x14ac:dyDescent="0.25">
      <c r="A150" s="175" t="s">
        <v>170</v>
      </c>
      <c r="B150" s="176">
        <v>145</v>
      </c>
      <c r="C150" s="149" t="s">
        <v>179</v>
      </c>
      <c r="D150" s="149">
        <v>102</v>
      </c>
      <c r="E150" s="151">
        <v>13</v>
      </c>
      <c r="F150" s="153">
        <v>30000</v>
      </c>
      <c r="G150" s="153"/>
      <c r="H150" s="177">
        <v>100.8</v>
      </c>
      <c r="I150" s="177">
        <f t="shared" si="0"/>
        <v>2080</v>
      </c>
      <c r="J150" s="177">
        <v>500</v>
      </c>
      <c r="K150" s="178">
        <v>500</v>
      </c>
      <c r="L150" s="178"/>
      <c r="M150" s="178"/>
      <c r="N150" s="153">
        <f t="shared" si="1"/>
        <v>33180.800000000003</v>
      </c>
      <c r="O150" s="179" t="s">
        <v>51</v>
      </c>
      <c r="P150" s="153"/>
    </row>
    <row r="151" spans="1:16" ht="12.5" hidden="1" x14ac:dyDescent="0.25">
      <c r="A151" s="175" t="s">
        <v>170</v>
      </c>
      <c r="B151" s="176">
        <v>146</v>
      </c>
      <c r="C151" s="149" t="s">
        <v>425</v>
      </c>
      <c r="D151" s="149">
        <v>108</v>
      </c>
      <c r="E151" s="151">
        <v>14</v>
      </c>
      <c r="F151" s="153">
        <v>30000</v>
      </c>
      <c r="G151" s="153"/>
      <c r="H151" s="177">
        <v>100.8</v>
      </c>
      <c r="I151" s="177">
        <f t="shared" si="0"/>
        <v>2240</v>
      </c>
      <c r="J151" s="177">
        <v>500</v>
      </c>
      <c r="K151" s="178">
        <v>500</v>
      </c>
      <c r="L151" s="178"/>
      <c r="M151" s="178"/>
      <c r="N151" s="153">
        <f t="shared" si="1"/>
        <v>33340.800000000003</v>
      </c>
      <c r="O151" s="179" t="s">
        <v>51</v>
      </c>
      <c r="P151" s="153"/>
    </row>
    <row r="152" spans="1:16" ht="12.5" hidden="1" x14ac:dyDescent="0.25">
      <c r="A152" s="175" t="s">
        <v>170</v>
      </c>
      <c r="B152" s="176">
        <v>147</v>
      </c>
      <c r="C152" s="149" t="s">
        <v>181</v>
      </c>
      <c r="D152" s="180">
        <v>1188</v>
      </c>
      <c r="E152" s="151">
        <v>149</v>
      </c>
      <c r="F152" s="153">
        <v>30000</v>
      </c>
      <c r="G152" s="153">
        <v>575</v>
      </c>
      <c r="H152" s="177">
        <v>100.8</v>
      </c>
      <c r="I152" s="177">
        <f t="shared" si="0"/>
        <v>23840</v>
      </c>
      <c r="J152" s="177">
        <v>500</v>
      </c>
      <c r="K152" s="178">
        <v>500</v>
      </c>
      <c r="L152" s="178"/>
      <c r="M152" s="178"/>
      <c r="N152" s="153">
        <f t="shared" si="1"/>
        <v>55515.8</v>
      </c>
      <c r="O152" s="179" t="s">
        <v>51</v>
      </c>
      <c r="P152" s="153"/>
    </row>
    <row r="153" spans="1:16" ht="12.5" hidden="1" x14ac:dyDescent="0.25">
      <c r="A153" s="175" t="s">
        <v>170</v>
      </c>
      <c r="B153" s="176">
        <v>148</v>
      </c>
      <c r="C153" s="149" t="s">
        <v>183</v>
      </c>
      <c r="D153" s="149">
        <v>487</v>
      </c>
      <c r="E153" s="151">
        <v>61</v>
      </c>
      <c r="F153" s="153">
        <v>10000</v>
      </c>
      <c r="G153" s="153">
        <v>500</v>
      </c>
      <c r="H153" s="177">
        <v>100.8</v>
      </c>
      <c r="I153" s="177">
        <f t="shared" si="0"/>
        <v>9760</v>
      </c>
      <c r="J153" s="177">
        <v>500</v>
      </c>
      <c r="K153" s="178">
        <v>500</v>
      </c>
      <c r="L153" s="178"/>
      <c r="M153" s="178"/>
      <c r="N153" s="153">
        <f t="shared" si="1"/>
        <v>21360.799999999999</v>
      </c>
      <c r="O153" s="179" t="s">
        <v>51</v>
      </c>
      <c r="P153" s="153"/>
    </row>
    <row r="154" spans="1:16" ht="12.5" hidden="1" x14ac:dyDescent="0.25">
      <c r="A154" s="175" t="s">
        <v>170</v>
      </c>
      <c r="B154" s="176">
        <v>149</v>
      </c>
      <c r="C154" s="149" t="s">
        <v>184</v>
      </c>
      <c r="D154" s="149">
        <v>501</v>
      </c>
      <c r="E154" s="151">
        <v>63</v>
      </c>
      <c r="F154" s="153">
        <v>10000</v>
      </c>
      <c r="G154" s="153">
        <v>500</v>
      </c>
      <c r="H154" s="177">
        <v>100.8</v>
      </c>
      <c r="I154" s="177">
        <f t="shared" si="0"/>
        <v>10080</v>
      </c>
      <c r="J154" s="177">
        <v>500</v>
      </c>
      <c r="K154" s="178">
        <v>500</v>
      </c>
      <c r="L154" s="178"/>
      <c r="M154" s="178"/>
      <c r="N154" s="153">
        <f t="shared" si="1"/>
        <v>21680.799999999999</v>
      </c>
      <c r="O154" s="179" t="s">
        <v>51</v>
      </c>
      <c r="P154" s="153"/>
    </row>
    <row r="155" spans="1:16" ht="12.5" hidden="1" x14ac:dyDescent="0.25">
      <c r="A155" s="175" t="s">
        <v>170</v>
      </c>
      <c r="B155" s="176">
        <v>150</v>
      </c>
      <c r="C155" s="149" t="s">
        <v>426</v>
      </c>
      <c r="D155" s="149">
        <v>480</v>
      </c>
      <c r="E155" s="151">
        <v>60</v>
      </c>
      <c r="F155" s="153">
        <v>12000</v>
      </c>
      <c r="G155" s="153">
        <v>500</v>
      </c>
      <c r="H155" s="177">
        <v>100.8</v>
      </c>
      <c r="I155" s="177">
        <f t="shared" si="0"/>
        <v>9600</v>
      </c>
      <c r="J155" s="177">
        <v>500</v>
      </c>
      <c r="K155" s="178">
        <v>500</v>
      </c>
      <c r="L155" s="178"/>
      <c r="M155" s="178"/>
      <c r="N155" s="153">
        <f t="shared" si="1"/>
        <v>23200.799999999999</v>
      </c>
      <c r="O155" s="179" t="s">
        <v>51</v>
      </c>
      <c r="P155" s="153"/>
    </row>
    <row r="156" spans="1:16" ht="12.5" hidden="1" x14ac:dyDescent="0.25">
      <c r="A156" s="175" t="s">
        <v>170</v>
      </c>
      <c r="B156" s="176">
        <v>151</v>
      </c>
      <c r="C156" s="149" t="s">
        <v>427</v>
      </c>
      <c r="D156" s="149">
        <v>320</v>
      </c>
      <c r="E156" s="151">
        <v>40</v>
      </c>
      <c r="F156" s="153">
        <v>12000</v>
      </c>
      <c r="G156" s="153">
        <v>500</v>
      </c>
      <c r="H156" s="177">
        <v>100.8</v>
      </c>
      <c r="I156" s="177">
        <f t="shared" si="0"/>
        <v>6400</v>
      </c>
      <c r="J156" s="177">
        <v>500</v>
      </c>
      <c r="K156" s="178">
        <v>500</v>
      </c>
      <c r="L156" s="178"/>
      <c r="M156" s="178"/>
      <c r="N156" s="153">
        <f t="shared" si="1"/>
        <v>20000.8</v>
      </c>
      <c r="O156" s="179" t="s">
        <v>51</v>
      </c>
      <c r="P156" s="153"/>
    </row>
    <row r="157" spans="1:16" ht="12.5" hidden="1" x14ac:dyDescent="0.25">
      <c r="A157" s="175" t="s">
        <v>185</v>
      </c>
      <c r="B157" s="176">
        <v>152</v>
      </c>
      <c r="C157" s="149" t="s">
        <v>27</v>
      </c>
      <c r="D157" s="149">
        <v>196</v>
      </c>
      <c r="E157" s="151">
        <v>25</v>
      </c>
      <c r="F157" s="153">
        <v>5000</v>
      </c>
      <c r="G157" s="153">
        <v>1415</v>
      </c>
      <c r="H157" s="177">
        <v>100.8</v>
      </c>
      <c r="I157" s="177">
        <f t="shared" si="0"/>
        <v>4000</v>
      </c>
      <c r="J157" s="177">
        <v>500</v>
      </c>
      <c r="K157" s="178">
        <v>500</v>
      </c>
      <c r="L157" s="178"/>
      <c r="M157" s="178"/>
      <c r="N157" s="153">
        <f t="shared" si="1"/>
        <v>11515.8</v>
      </c>
      <c r="O157" s="179" t="s">
        <v>51</v>
      </c>
      <c r="P157" s="153"/>
    </row>
    <row r="158" spans="1:16" ht="12.5" hidden="1" x14ac:dyDescent="0.25">
      <c r="A158" s="175" t="s">
        <v>185</v>
      </c>
      <c r="B158" s="176">
        <v>153</v>
      </c>
      <c r="C158" s="149" t="s">
        <v>28</v>
      </c>
      <c r="D158" s="149">
        <v>160</v>
      </c>
      <c r="E158" s="151">
        <v>20</v>
      </c>
      <c r="F158" s="153">
        <v>6000</v>
      </c>
      <c r="G158" s="153">
        <v>1570</v>
      </c>
      <c r="H158" s="177">
        <v>100.8</v>
      </c>
      <c r="I158" s="177">
        <f t="shared" si="0"/>
        <v>3200</v>
      </c>
      <c r="J158" s="177">
        <v>500</v>
      </c>
      <c r="K158" s="178">
        <v>500</v>
      </c>
      <c r="L158" s="178"/>
      <c r="M158" s="178"/>
      <c r="N158" s="153">
        <f t="shared" si="1"/>
        <v>11870.8</v>
      </c>
      <c r="O158" s="179" t="s">
        <v>51</v>
      </c>
      <c r="P158" s="153"/>
    </row>
    <row r="159" spans="1:16" ht="12.5" hidden="1" x14ac:dyDescent="0.25">
      <c r="A159" s="175" t="s">
        <v>185</v>
      </c>
      <c r="B159" s="176">
        <v>154</v>
      </c>
      <c r="C159" s="149" t="s">
        <v>428</v>
      </c>
      <c r="D159" s="149">
        <v>516</v>
      </c>
      <c r="E159" s="151">
        <v>65</v>
      </c>
      <c r="F159" s="153">
        <v>9000</v>
      </c>
      <c r="G159" s="153">
        <v>500</v>
      </c>
      <c r="H159" s="177">
        <v>100.8</v>
      </c>
      <c r="I159" s="177">
        <f t="shared" si="0"/>
        <v>10400</v>
      </c>
      <c r="J159" s="177">
        <v>500</v>
      </c>
      <c r="K159" s="178">
        <v>500</v>
      </c>
      <c r="L159" s="178"/>
      <c r="M159" s="178"/>
      <c r="N159" s="153">
        <f t="shared" si="1"/>
        <v>21000.799999999999</v>
      </c>
      <c r="O159" s="179" t="s">
        <v>51</v>
      </c>
      <c r="P159" s="153"/>
    </row>
    <row r="160" spans="1:16" ht="12.5" hidden="1" x14ac:dyDescent="0.25">
      <c r="A160" s="175" t="s">
        <v>185</v>
      </c>
      <c r="B160" s="176">
        <v>155</v>
      </c>
      <c r="C160" s="149" t="s">
        <v>187</v>
      </c>
      <c r="D160" s="149">
        <v>260</v>
      </c>
      <c r="E160" s="151">
        <v>33</v>
      </c>
      <c r="F160" s="153">
        <v>7000</v>
      </c>
      <c r="G160" s="153">
        <v>640</v>
      </c>
      <c r="H160" s="177">
        <v>100.8</v>
      </c>
      <c r="I160" s="177">
        <f t="shared" si="0"/>
        <v>5280</v>
      </c>
      <c r="J160" s="177">
        <v>500</v>
      </c>
      <c r="K160" s="178">
        <v>500</v>
      </c>
      <c r="L160" s="178"/>
      <c r="M160" s="178"/>
      <c r="N160" s="153">
        <f t="shared" si="1"/>
        <v>14020.8</v>
      </c>
      <c r="O160" s="179" t="s">
        <v>51</v>
      </c>
      <c r="P160" s="153"/>
    </row>
    <row r="161" spans="1:16" ht="12.5" hidden="1" x14ac:dyDescent="0.25">
      <c r="A161" s="175" t="s">
        <v>185</v>
      </c>
      <c r="B161" s="176">
        <v>156</v>
      </c>
      <c r="C161" s="149" t="s">
        <v>429</v>
      </c>
      <c r="D161" s="149">
        <v>280</v>
      </c>
      <c r="E161" s="151">
        <v>35</v>
      </c>
      <c r="F161" s="153">
        <v>7000</v>
      </c>
      <c r="G161" s="153">
        <v>715</v>
      </c>
      <c r="H161" s="177">
        <v>100.8</v>
      </c>
      <c r="I161" s="177">
        <f t="shared" si="0"/>
        <v>5600</v>
      </c>
      <c r="J161" s="177">
        <v>500</v>
      </c>
      <c r="K161" s="178">
        <v>500</v>
      </c>
      <c r="L161" s="178"/>
      <c r="M161" s="178"/>
      <c r="N161" s="153">
        <f t="shared" si="1"/>
        <v>14415.8</v>
      </c>
      <c r="O161" s="179" t="s">
        <v>51</v>
      </c>
      <c r="P161" s="153"/>
    </row>
    <row r="162" spans="1:16" ht="12.5" hidden="1" x14ac:dyDescent="0.25">
      <c r="A162" s="175" t="s">
        <v>185</v>
      </c>
      <c r="B162" s="176">
        <v>157</v>
      </c>
      <c r="C162" s="149" t="s">
        <v>430</v>
      </c>
      <c r="D162" s="149">
        <v>176</v>
      </c>
      <c r="E162" s="151">
        <v>22</v>
      </c>
      <c r="F162" s="153">
        <v>6000</v>
      </c>
      <c r="G162" s="153">
        <v>400</v>
      </c>
      <c r="H162" s="177">
        <v>100.8</v>
      </c>
      <c r="I162" s="177">
        <f t="shared" si="0"/>
        <v>3520</v>
      </c>
      <c r="J162" s="177">
        <v>500</v>
      </c>
      <c r="K162" s="178">
        <v>500</v>
      </c>
      <c r="L162" s="178"/>
      <c r="M162" s="178"/>
      <c r="N162" s="153">
        <f t="shared" si="1"/>
        <v>11020.8</v>
      </c>
      <c r="O162" s="179" t="s">
        <v>51</v>
      </c>
      <c r="P162" s="153"/>
    </row>
    <row r="163" spans="1:16" ht="12.5" hidden="1" x14ac:dyDescent="0.25">
      <c r="A163" s="175" t="s">
        <v>185</v>
      </c>
      <c r="B163" s="176">
        <v>158</v>
      </c>
      <c r="C163" s="149" t="s">
        <v>431</v>
      </c>
      <c r="D163" s="149">
        <v>176</v>
      </c>
      <c r="E163" s="151">
        <v>22</v>
      </c>
      <c r="F163" s="153">
        <v>6000</v>
      </c>
      <c r="G163" s="153">
        <v>400</v>
      </c>
      <c r="H163" s="177">
        <v>100.8</v>
      </c>
      <c r="I163" s="177">
        <f t="shared" si="0"/>
        <v>3520</v>
      </c>
      <c r="J163" s="177">
        <v>500</v>
      </c>
      <c r="K163" s="178">
        <v>500</v>
      </c>
      <c r="L163" s="178"/>
      <c r="M163" s="178"/>
      <c r="N163" s="153">
        <f t="shared" si="1"/>
        <v>11020.8</v>
      </c>
      <c r="O163" s="179" t="s">
        <v>51</v>
      </c>
      <c r="P163" s="153"/>
    </row>
    <row r="164" spans="1:16" ht="12.5" hidden="1" x14ac:dyDescent="0.25">
      <c r="A164" s="175" t="s">
        <v>185</v>
      </c>
      <c r="B164" s="176">
        <v>159</v>
      </c>
      <c r="C164" s="149" t="s">
        <v>432</v>
      </c>
      <c r="D164" s="149">
        <v>72</v>
      </c>
      <c r="E164" s="151">
        <v>9</v>
      </c>
      <c r="F164" s="153">
        <v>5800</v>
      </c>
      <c r="G164" s="153"/>
      <c r="H164" s="177">
        <v>100.8</v>
      </c>
      <c r="I164" s="177">
        <f t="shared" si="0"/>
        <v>1440</v>
      </c>
      <c r="J164" s="177">
        <v>500</v>
      </c>
      <c r="K164" s="178">
        <v>500</v>
      </c>
      <c r="L164" s="178"/>
      <c r="M164" s="178"/>
      <c r="N164" s="153">
        <f t="shared" si="1"/>
        <v>8340.7999999999993</v>
      </c>
      <c r="O164" s="179" t="s">
        <v>51</v>
      </c>
      <c r="P164" s="153"/>
    </row>
    <row r="165" spans="1:16" ht="12.5" hidden="1" x14ac:dyDescent="0.25">
      <c r="A165" s="175" t="s">
        <v>185</v>
      </c>
      <c r="B165" s="176">
        <v>160</v>
      </c>
      <c r="C165" s="149" t="s">
        <v>433</v>
      </c>
      <c r="D165" s="149">
        <v>80</v>
      </c>
      <c r="E165" s="151">
        <v>10</v>
      </c>
      <c r="F165" s="153">
        <v>5800</v>
      </c>
      <c r="G165" s="153"/>
      <c r="H165" s="177">
        <v>100.8</v>
      </c>
      <c r="I165" s="177">
        <f t="shared" si="0"/>
        <v>1600</v>
      </c>
      <c r="J165" s="177">
        <v>500</v>
      </c>
      <c r="K165" s="178">
        <v>500</v>
      </c>
      <c r="L165" s="178"/>
      <c r="M165" s="178"/>
      <c r="N165" s="153">
        <f t="shared" si="1"/>
        <v>8500.7999999999993</v>
      </c>
      <c r="O165" s="179" t="s">
        <v>51</v>
      </c>
      <c r="P165" s="153"/>
    </row>
    <row r="166" spans="1:16" ht="12.5" hidden="1" x14ac:dyDescent="0.25">
      <c r="A166" s="175" t="s">
        <v>185</v>
      </c>
      <c r="B166" s="176">
        <v>161</v>
      </c>
      <c r="C166" s="149" t="s">
        <v>434</v>
      </c>
      <c r="D166" s="149">
        <v>238</v>
      </c>
      <c r="E166" s="151">
        <v>30</v>
      </c>
      <c r="F166" s="153">
        <v>10000</v>
      </c>
      <c r="G166" s="153">
        <v>400</v>
      </c>
      <c r="H166" s="177">
        <v>100.8</v>
      </c>
      <c r="I166" s="177">
        <f t="shared" si="0"/>
        <v>4800</v>
      </c>
      <c r="J166" s="177">
        <v>500</v>
      </c>
      <c r="K166" s="178">
        <v>500</v>
      </c>
      <c r="L166" s="178"/>
      <c r="M166" s="178"/>
      <c r="N166" s="153">
        <f t="shared" si="1"/>
        <v>16300.8</v>
      </c>
      <c r="O166" s="179" t="s">
        <v>51</v>
      </c>
      <c r="P166" s="153"/>
    </row>
    <row r="167" spans="1:16" ht="12.5" hidden="1" x14ac:dyDescent="0.25">
      <c r="A167" s="175" t="s">
        <v>185</v>
      </c>
      <c r="B167" s="176">
        <v>162</v>
      </c>
      <c r="C167" s="149" t="s">
        <v>435</v>
      </c>
      <c r="D167" s="149">
        <v>176</v>
      </c>
      <c r="E167" s="151">
        <v>22</v>
      </c>
      <c r="F167" s="153">
        <v>8000</v>
      </c>
      <c r="G167" s="153">
        <v>500</v>
      </c>
      <c r="H167" s="177">
        <v>100.8</v>
      </c>
      <c r="I167" s="177">
        <f t="shared" si="0"/>
        <v>3520</v>
      </c>
      <c r="J167" s="177">
        <v>500</v>
      </c>
      <c r="K167" s="178">
        <v>500</v>
      </c>
      <c r="L167" s="178"/>
      <c r="M167" s="178"/>
      <c r="N167" s="153">
        <f t="shared" si="1"/>
        <v>13120.8</v>
      </c>
      <c r="O167" s="179" t="s">
        <v>51</v>
      </c>
      <c r="P167" s="153"/>
    </row>
    <row r="168" spans="1:16" ht="12.5" hidden="1" x14ac:dyDescent="0.25">
      <c r="A168" s="175" t="s">
        <v>185</v>
      </c>
      <c r="B168" s="176">
        <v>163</v>
      </c>
      <c r="C168" s="149" t="s">
        <v>436</v>
      </c>
      <c r="D168" s="149">
        <v>170</v>
      </c>
      <c r="E168" s="151">
        <v>22</v>
      </c>
      <c r="F168" s="153">
        <v>8000</v>
      </c>
      <c r="G168" s="153">
        <v>500</v>
      </c>
      <c r="H168" s="177">
        <v>100.8</v>
      </c>
      <c r="I168" s="177">
        <f t="shared" si="0"/>
        <v>3520</v>
      </c>
      <c r="J168" s="177">
        <v>500</v>
      </c>
      <c r="K168" s="178">
        <v>500</v>
      </c>
      <c r="L168" s="178"/>
      <c r="M168" s="178"/>
      <c r="N168" s="153">
        <f t="shared" si="1"/>
        <v>13120.8</v>
      </c>
      <c r="O168" s="179" t="s">
        <v>51</v>
      </c>
      <c r="P168" s="153"/>
    </row>
    <row r="169" spans="1:16" ht="12.5" hidden="1" x14ac:dyDescent="0.25">
      <c r="A169" s="175" t="s">
        <v>185</v>
      </c>
      <c r="B169" s="176">
        <v>164</v>
      </c>
      <c r="C169" s="149" t="s">
        <v>189</v>
      </c>
      <c r="D169" s="149">
        <v>158</v>
      </c>
      <c r="E169" s="151">
        <v>20</v>
      </c>
      <c r="F169" s="153">
        <v>8000</v>
      </c>
      <c r="G169" s="153">
        <v>830</v>
      </c>
      <c r="H169" s="177">
        <v>100.8</v>
      </c>
      <c r="I169" s="177">
        <f t="shared" si="0"/>
        <v>3200</v>
      </c>
      <c r="J169" s="177">
        <v>500</v>
      </c>
      <c r="K169" s="178">
        <v>500</v>
      </c>
      <c r="L169" s="178"/>
      <c r="M169" s="178"/>
      <c r="N169" s="153">
        <f t="shared" si="1"/>
        <v>13130.8</v>
      </c>
      <c r="O169" s="179" t="s">
        <v>51</v>
      </c>
      <c r="P169" s="153"/>
    </row>
    <row r="170" spans="1:16" ht="12.5" hidden="1" x14ac:dyDescent="0.25">
      <c r="A170" s="175" t="s">
        <v>185</v>
      </c>
      <c r="B170" s="176">
        <v>165</v>
      </c>
      <c r="C170" s="149" t="s">
        <v>191</v>
      </c>
      <c r="D170" s="149">
        <v>196</v>
      </c>
      <c r="E170" s="151">
        <v>25</v>
      </c>
      <c r="F170" s="153">
        <v>8000</v>
      </c>
      <c r="G170" s="153">
        <v>905</v>
      </c>
      <c r="H170" s="177">
        <v>100.8</v>
      </c>
      <c r="I170" s="177">
        <f t="shared" si="0"/>
        <v>4000</v>
      </c>
      <c r="J170" s="177">
        <v>500</v>
      </c>
      <c r="K170" s="178">
        <v>500</v>
      </c>
      <c r="L170" s="178"/>
      <c r="M170" s="178"/>
      <c r="N170" s="153">
        <f t="shared" si="1"/>
        <v>14005.8</v>
      </c>
      <c r="O170" s="179" t="s">
        <v>51</v>
      </c>
      <c r="P170" s="153"/>
    </row>
    <row r="171" spans="1:16" ht="12.5" hidden="1" x14ac:dyDescent="0.25">
      <c r="A171" s="175" t="s">
        <v>185</v>
      </c>
      <c r="B171" s="176">
        <v>166</v>
      </c>
      <c r="C171" s="149" t="s">
        <v>193</v>
      </c>
      <c r="D171" s="149">
        <v>200</v>
      </c>
      <c r="E171" s="151">
        <v>25</v>
      </c>
      <c r="F171" s="153">
        <v>10000</v>
      </c>
      <c r="G171" s="153">
        <v>1060</v>
      </c>
      <c r="H171" s="177">
        <v>100.8</v>
      </c>
      <c r="I171" s="177">
        <f t="shared" si="0"/>
        <v>4000</v>
      </c>
      <c r="J171" s="177">
        <v>500</v>
      </c>
      <c r="K171" s="178">
        <v>500</v>
      </c>
      <c r="L171" s="178"/>
      <c r="M171" s="178"/>
      <c r="N171" s="153">
        <f t="shared" si="1"/>
        <v>16160.8</v>
      </c>
      <c r="O171" s="179" t="s">
        <v>51</v>
      </c>
      <c r="P171" s="153"/>
    </row>
    <row r="172" spans="1:16" ht="12.5" hidden="1" x14ac:dyDescent="0.25">
      <c r="A172" s="175" t="s">
        <v>194</v>
      </c>
      <c r="B172" s="176">
        <v>167</v>
      </c>
      <c r="C172" s="149" t="s">
        <v>196</v>
      </c>
      <c r="D172" s="149">
        <v>212</v>
      </c>
      <c r="E172" s="151">
        <v>27</v>
      </c>
      <c r="F172" s="153">
        <v>5000</v>
      </c>
      <c r="G172" s="153">
        <v>500</v>
      </c>
      <c r="H172" s="177">
        <v>100.8</v>
      </c>
      <c r="I172" s="177">
        <f t="shared" si="0"/>
        <v>4320</v>
      </c>
      <c r="J172" s="177">
        <v>500</v>
      </c>
      <c r="K172" s="178">
        <v>500</v>
      </c>
      <c r="L172" s="178"/>
      <c r="M172" s="178"/>
      <c r="N172" s="153">
        <f t="shared" si="1"/>
        <v>10920.8</v>
      </c>
      <c r="O172" s="179" t="s">
        <v>51</v>
      </c>
      <c r="P172" s="153"/>
    </row>
    <row r="173" spans="1:16" ht="12.5" hidden="1" x14ac:dyDescent="0.25">
      <c r="A173" s="175" t="s">
        <v>437</v>
      </c>
      <c r="B173" s="176">
        <v>168</v>
      </c>
      <c r="C173" s="149" t="s">
        <v>438</v>
      </c>
      <c r="D173" s="149">
        <v>275</v>
      </c>
      <c r="E173" s="151">
        <v>35</v>
      </c>
      <c r="F173" s="153">
        <v>3500</v>
      </c>
      <c r="G173" s="153">
        <v>915</v>
      </c>
      <c r="H173" s="177">
        <v>100.8</v>
      </c>
      <c r="I173" s="177">
        <f t="shared" si="0"/>
        <v>5600</v>
      </c>
      <c r="J173" s="177">
        <v>500</v>
      </c>
      <c r="K173" s="178">
        <v>500</v>
      </c>
      <c r="L173" s="178"/>
      <c r="M173" s="178"/>
      <c r="N173" s="153">
        <f t="shared" si="1"/>
        <v>11115.8</v>
      </c>
      <c r="O173" s="179" t="s">
        <v>51</v>
      </c>
      <c r="P173" s="153"/>
    </row>
    <row r="174" spans="1:16" ht="12.5" hidden="1" x14ac:dyDescent="0.25">
      <c r="A174" s="175" t="s">
        <v>437</v>
      </c>
      <c r="B174" s="176">
        <v>169</v>
      </c>
      <c r="C174" s="149" t="s">
        <v>40</v>
      </c>
      <c r="D174" s="149">
        <v>275</v>
      </c>
      <c r="E174" s="151">
        <v>35</v>
      </c>
      <c r="F174" s="153">
        <v>3500</v>
      </c>
      <c r="G174" s="153">
        <v>890</v>
      </c>
      <c r="H174" s="177">
        <v>100.8</v>
      </c>
      <c r="I174" s="177">
        <f t="shared" si="0"/>
        <v>5600</v>
      </c>
      <c r="J174" s="177">
        <v>500</v>
      </c>
      <c r="K174" s="178">
        <v>500</v>
      </c>
      <c r="L174" s="178"/>
      <c r="M174" s="178"/>
      <c r="N174" s="153">
        <f t="shared" si="1"/>
        <v>11090.8</v>
      </c>
      <c r="O174" s="179" t="s">
        <v>51</v>
      </c>
      <c r="P174" s="153"/>
    </row>
    <row r="175" spans="1:16" ht="12.5" hidden="1" x14ac:dyDescent="0.25">
      <c r="A175" s="175" t="s">
        <v>437</v>
      </c>
      <c r="B175" s="176">
        <v>170</v>
      </c>
      <c r="C175" s="149" t="s">
        <v>439</v>
      </c>
      <c r="D175" s="149">
        <v>120</v>
      </c>
      <c r="E175" s="151">
        <v>15</v>
      </c>
      <c r="F175" s="153">
        <v>6000</v>
      </c>
      <c r="G175" s="153"/>
      <c r="H175" s="177">
        <v>100.8</v>
      </c>
      <c r="I175" s="177">
        <f t="shared" si="0"/>
        <v>2400</v>
      </c>
      <c r="J175" s="177">
        <v>500</v>
      </c>
      <c r="K175" s="178">
        <v>500</v>
      </c>
      <c r="L175" s="178"/>
      <c r="M175" s="178"/>
      <c r="N175" s="153">
        <f t="shared" si="1"/>
        <v>9500.7999999999993</v>
      </c>
      <c r="O175" s="179" t="s">
        <v>51</v>
      </c>
      <c r="P175" s="153"/>
    </row>
    <row r="176" spans="1:16" ht="12.5" hidden="1" x14ac:dyDescent="0.25">
      <c r="A176" s="175" t="s">
        <v>197</v>
      </c>
      <c r="B176" s="176">
        <v>171</v>
      </c>
      <c r="C176" s="149" t="s">
        <v>24</v>
      </c>
      <c r="D176" s="149">
        <v>560</v>
      </c>
      <c r="E176" s="151">
        <v>70</v>
      </c>
      <c r="F176" s="153">
        <v>5000</v>
      </c>
      <c r="G176" s="153">
        <v>400</v>
      </c>
      <c r="H176" s="177">
        <v>100.8</v>
      </c>
      <c r="I176" s="177">
        <f t="shared" si="0"/>
        <v>11200</v>
      </c>
      <c r="J176" s="177">
        <v>500</v>
      </c>
      <c r="K176" s="178">
        <v>500</v>
      </c>
      <c r="L176" s="178"/>
      <c r="M176" s="178"/>
      <c r="N176" s="153">
        <f t="shared" si="1"/>
        <v>17700.8</v>
      </c>
      <c r="O176" s="179" t="s">
        <v>51</v>
      </c>
      <c r="P176" s="153"/>
    </row>
    <row r="177" spans="1:16" ht="12.5" hidden="1" x14ac:dyDescent="0.25">
      <c r="A177" s="175" t="s">
        <v>197</v>
      </c>
      <c r="B177" s="176">
        <v>172</v>
      </c>
      <c r="C177" s="149" t="s">
        <v>200</v>
      </c>
      <c r="D177" s="149">
        <v>463</v>
      </c>
      <c r="E177" s="151">
        <v>58</v>
      </c>
      <c r="F177" s="153">
        <v>5000</v>
      </c>
      <c r="G177" s="153">
        <v>580</v>
      </c>
      <c r="H177" s="177">
        <v>100.8</v>
      </c>
      <c r="I177" s="177">
        <f t="shared" si="0"/>
        <v>9280</v>
      </c>
      <c r="J177" s="177">
        <v>500</v>
      </c>
      <c r="K177" s="178">
        <v>500</v>
      </c>
      <c r="L177" s="178"/>
      <c r="M177" s="178"/>
      <c r="N177" s="153">
        <f t="shared" si="1"/>
        <v>15960.8</v>
      </c>
      <c r="O177" s="179" t="s">
        <v>51</v>
      </c>
      <c r="P177" s="153"/>
    </row>
    <row r="178" spans="1:16" ht="12.5" hidden="1" x14ac:dyDescent="0.25">
      <c r="A178" s="175" t="s">
        <v>197</v>
      </c>
      <c r="B178" s="176">
        <v>173</v>
      </c>
      <c r="C178" s="149" t="s">
        <v>440</v>
      </c>
      <c r="D178" s="149">
        <v>960</v>
      </c>
      <c r="E178" s="151">
        <v>120</v>
      </c>
      <c r="F178" s="153">
        <v>10000</v>
      </c>
      <c r="G178" s="153">
        <v>350</v>
      </c>
      <c r="H178" s="177">
        <v>100.8</v>
      </c>
      <c r="I178" s="177">
        <f t="shared" si="0"/>
        <v>19200</v>
      </c>
      <c r="J178" s="177">
        <v>500</v>
      </c>
      <c r="K178" s="178">
        <v>500</v>
      </c>
      <c r="L178" s="178"/>
      <c r="M178" s="178"/>
      <c r="N178" s="153">
        <f t="shared" si="1"/>
        <v>30650.799999999999</v>
      </c>
      <c r="O178" s="179" t="s">
        <v>51</v>
      </c>
      <c r="P178" s="153"/>
    </row>
    <row r="179" spans="1:16" ht="12.5" hidden="1" x14ac:dyDescent="0.25">
      <c r="A179" s="175" t="s">
        <v>197</v>
      </c>
      <c r="B179" s="176">
        <v>174</v>
      </c>
      <c r="C179" s="149" t="s">
        <v>441</v>
      </c>
      <c r="D179" s="180">
        <v>3499</v>
      </c>
      <c r="E179" s="151">
        <v>438</v>
      </c>
      <c r="F179" s="153">
        <v>40000</v>
      </c>
      <c r="G179" s="153">
        <v>500</v>
      </c>
      <c r="H179" s="177">
        <v>100.8</v>
      </c>
      <c r="I179" s="177">
        <f t="shared" si="0"/>
        <v>70080</v>
      </c>
      <c r="J179" s="177">
        <v>500</v>
      </c>
      <c r="K179" s="178">
        <v>500</v>
      </c>
      <c r="L179" s="178"/>
      <c r="M179" s="178"/>
      <c r="N179" s="153">
        <f t="shared" si="1"/>
        <v>111680.8</v>
      </c>
      <c r="O179" s="179" t="s">
        <v>51</v>
      </c>
      <c r="P179" s="153"/>
    </row>
    <row r="180" spans="1:16" ht="12.5" hidden="1" x14ac:dyDescent="0.25">
      <c r="A180" s="175" t="s">
        <v>197</v>
      </c>
      <c r="B180" s="176">
        <v>175</v>
      </c>
      <c r="C180" s="149" t="s">
        <v>442</v>
      </c>
      <c r="D180" s="149">
        <v>808</v>
      </c>
      <c r="E180" s="151">
        <v>101</v>
      </c>
      <c r="F180" s="153">
        <v>10000</v>
      </c>
      <c r="G180" s="153">
        <v>500</v>
      </c>
      <c r="H180" s="177">
        <v>100.8</v>
      </c>
      <c r="I180" s="177">
        <f t="shared" si="0"/>
        <v>16160</v>
      </c>
      <c r="J180" s="177">
        <v>500</v>
      </c>
      <c r="K180" s="178">
        <v>500</v>
      </c>
      <c r="L180" s="178"/>
      <c r="M180" s="178"/>
      <c r="N180" s="153">
        <f t="shared" si="1"/>
        <v>27760.799999999999</v>
      </c>
      <c r="O180" s="179" t="s">
        <v>51</v>
      </c>
      <c r="P180" s="153"/>
    </row>
    <row r="181" spans="1:16" ht="12.5" hidden="1" x14ac:dyDescent="0.25">
      <c r="A181" s="175" t="s">
        <v>197</v>
      </c>
      <c r="B181" s="176">
        <v>176</v>
      </c>
      <c r="C181" s="149" t="s">
        <v>443</v>
      </c>
      <c r="D181" s="180">
        <v>1446</v>
      </c>
      <c r="E181" s="151">
        <v>181</v>
      </c>
      <c r="F181" s="153">
        <v>10000</v>
      </c>
      <c r="G181" s="153">
        <v>500</v>
      </c>
      <c r="H181" s="177">
        <v>100.8</v>
      </c>
      <c r="I181" s="177">
        <f t="shared" si="0"/>
        <v>28960</v>
      </c>
      <c r="J181" s="177">
        <v>500</v>
      </c>
      <c r="K181" s="178">
        <v>500</v>
      </c>
      <c r="L181" s="178"/>
      <c r="M181" s="178"/>
      <c r="N181" s="153">
        <f t="shared" si="1"/>
        <v>40560.800000000003</v>
      </c>
      <c r="O181" s="179" t="s">
        <v>51</v>
      </c>
      <c r="P181" s="153"/>
    </row>
    <row r="182" spans="1:16" ht="12.5" hidden="1" x14ac:dyDescent="0.25">
      <c r="A182" s="175" t="s">
        <v>197</v>
      </c>
      <c r="B182" s="176">
        <v>177</v>
      </c>
      <c r="C182" s="149" t="s">
        <v>444</v>
      </c>
      <c r="D182" s="149">
        <v>976</v>
      </c>
      <c r="E182" s="151">
        <v>122</v>
      </c>
      <c r="F182" s="153">
        <v>10000</v>
      </c>
      <c r="G182" s="153">
        <v>500</v>
      </c>
      <c r="H182" s="177">
        <v>100.8</v>
      </c>
      <c r="I182" s="177">
        <f t="shared" si="0"/>
        <v>19520</v>
      </c>
      <c r="J182" s="177">
        <v>500</v>
      </c>
      <c r="K182" s="178">
        <v>500</v>
      </c>
      <c r="L182" s="178"/>
      <c r="M182" s="178"/>
      <c r="N182" s="153">
        <f t="shared" si="1"/>
        <v>31120.799999999999</v>
      </c>
      <c r="O182" s="179" t="s">
        <v>51</v>
      </c>
      <c r="P182" s="153"/>
    </row>
    <row r="183" spans="1:16" ht="12.5" hidden="1" x14ac:dyDescent="0.25">
      <c r="A183" s="175" t="s">
        <v>197</v>
      </c>
      <c r="B183" s="176">
        <v>178</v>
      </c>
      <c r="C183" s="149" t="s">
        <v>445</v>
      </c>
      <c r="D183" s="180">
        <v>4555</v>
      </c>
      <c r="E183" s="151">
        <v>570</v>
      </c>
      <c r="F183" s="153">
        <v>50000</v>
      </c>
      <c r="G183" s="153">
        <v>500</v>
      </c>
      <c r="H183" s="177">
        <v>100.8</v>
      </c>
      <c r="I183" s="177">
        <f t="shared" si="0"/>
        <v>91200</v>
      </c>
      <c r="J183" s="177">
        <v>500</v>
      </c>
      <c r="K183" s="178">
        <v>500</v>
      </c>
      <c r="L183" s="178"/>
      <c r="M183" s="178"/>
      <c r="N183" s="153">
        <f t="shared" si="1"/>
        <v>142800.79999999999</v>
      </c>
      <c r="O183" s="179" t="s">
        <v>51</v>
      </c>
      <c r="P183" s="153"/>
    </row>
    <row r="184" spans="1:16" ht="12.5" hidden="1" x14ac:dyDescent="0.25">
      <c r="A184" s="175" t="s">
        <v>197</v>
      </c>
      <c r="B184" s="176">
        <v>179</v>
      </c>
      <c r="C184" s="149" t="s">
        <v>446</v>
      </c>
      <c r="D184" s="149">
        <v>280</v>
      </c>
      <c r="E184" s="151">
        <v>35</v>
      </c>
      <c r="F184" s="153">
        <v>17000</v>
      </c>
      <c r="G184" s="153">
        <v>400</v>
      </c>
      <c r="H184" s="177">
        <v>100.8</v>
      </c>
      <c r="I184" s="177">
        <f t="shared" si="0"/>
        <v>5600</v>
      </c>
      <c r="J184" s="177">
        <v>500</v>
      </c>
      <c r="K184" s="178">
        <v>500</v>
      </c>
      <c r="L184" s="178"/>
      <c r="M184" s="178"/>
      <c r="N184" s="153">
        <f t="shared" si="1"/>
        <v>24100.799999999999</v>
      </c>
      <c r="O184" s="179" t="s">
        <v>51</v>
      </c>
      <c r="P184" s="153"/>
    </row>
    <row r="185" spans="1:16" ht="12.5" hidden="1" x14ac:dyDescent="0.25">
      <c r="A185" s="175" t="s">
        <v>197</v>
      </c>
      <c r="B185" s="176">
        <v>180</v>
      </c>
      <c r="C185" s="149" t="s">
        <v>447</v>
      </c>
      <c r="D185" s="149">
        <v>996</v>
      </c>
      <c r="E185" s="151">
        <v>125</v>
      </c>
      <c r="F185" s="153">
        <v>5000</v>
      </c>
      <c r="G185" s="153">
        <v>615</v>
      </c>
      <c r="H185" s="177">
        <v>100.8</v>
      </c>
      <c r="I185" s="177">
        <f t="shared" si="0"/>
        <v>20000</v>
      </c>
      <c r="J185" s="177">
        <v>500</v>
      </c>
      <c r="K185" s="178">
        <v>500</v>
      </c>
      <c r="L185" s="178"/>
      <c r="M185" s="178"/>
      <c r="N185" s="153">
        <f t="shared" si="1"/>
        <v>26715.8</v>
      </c>
      <c r="O185" s="179" t="s">
        <v>51</v>
      </c>
      <c r="P185" s="153"/>
    </row>
    <row r="186" spans="1:16" ht="12.5" hidden="1" x14ac:dyDescent="0.25">
      <c r="A186" s="175" t="s">
        <v>197</v>
      </c>
      <c r="B186" s="176">
        <v>181</v>
      </c>
      <c r="C186" s="149" t="s">
        <v>202</v>
      </c>
      <c r="D186" s="149">
        <v>120</v>
      </c>
      <c r="E186" s="151">
        <v>15</v>
      </c>
      <c r="F186" s="153">
        <v>5000</v>
      </c>
      <c r="G186" s="153">
        <v>500</v>
      </c>
      <c r="H186" s="177">
        <v>100.8</v>
      </c>
      <c r="I186" s="177">
        <f t="shared" si="0"/>
        <v>2400</v>
      </c>
      <c r="J186" s="177">
        <v>500</v>
      </c>
      <c r="K186" s="178">
        <v>500</v>
      </c>
      <c r="L186" s="178"/>
      <c r="M186" s="178"/>
      <c r="N186" s="153">
        <f t="shared" si="1"/>
        <v>9000.7999999999993</v>
      </c>
      <c r="O186" s="179" t="s">
        <v>51</v>
      </c>
      <c r="P186" s="153"/>
    </row>
    <row r="187" spans="1:16" ht="12.5" hidden="1" x14ac:dyDescent="0.25">
      <c r="A187" s="175" t="s">
        <v>197</v>
      </c>
      <c r="B187" s="176">
        <v>182</v>
      </c>
      <c r="C187" s="149" t="s">
        <v>448</v>
      </c>
      <c r="D187" s="149">
        <v>700</v>
      </c>
      <c r="E187" s="151">
        <v>88</v>
      </c>
      <c r="F187" s="153">
        <v>7000</v>
      </c>
      <c r="G187" s="153">
        <v>560</v>
      </c>
      <c r="H187" s="177">
        <v>100.8</v>
      </c>
      <c r="I187" s="177">
        <f t="shared" si="0"/>
        <v>14080</v>
      </c>
      <c r="J187" s="177">
        <v>500</v>
      </c>
      <c r="K187" s="178">
        <v>500</v>
      </c>
      <c r="L187" s="178"/>
      <c r="M187" s="178"/>
      <c r="N187" s="153">
        <f t="shared" si="1"/>
        <v>22740.799999999999</v>
      </c>
      <c r="O187" s="179" t="s">
        <v>51</v>
      </c>
      <c r="P187" s="153"/>
    </row>
    <row r="188" spans="1:16" ht="12.5" hidden="1" x14ac:dyDescent="0.25">
      <c r="A188" s="175" t="s">
        <v>197</v>
      </c>
      <c r="B188" s="176">
        <v>183</v>
      </c>
      <c r="C188" s="149" t="s">
        <v>449</v>
      </c>
      <c r="D188" s="149">
        <v>254</v>
      </c>
      <c r="E188" s="151">
        <v>32</v>
      </c>
      <c r="F188" s="153">
        <v>8000</v>
      </c>
      <c r="G188" s="153">
        <v>500</v>
      </c>
      <c r="H188" s="177">
        <v>100.8</v>
      </c>
      <c r="I188" s="177">
        <f t="shared" si="0"/>
        <v>5120</v>
      </c>
      <c r="J188" s="177">
        <v>500</v>
      </c>
      <c r="K188" s="178">
        <v>500</v>
      </c>
      <c r="L188" s="178"/>
      <c r="M188" s="178"/>
      <c r="N188" s="153">
        <f t="shared" si="1"/>
        <v>14720.8</v>
      </c>
      <c r="O188" s="179" t="s">
        <v>51</v>
      </c>
      <c r="P188" s="153"/>
    </row>
    <row r="189" spans="1:16" ht="12.5" hidden="1" x14ac:dyDescent="0.25">
      <c r="A189" s="175" t="s">
        <v>197</v>
      </c>
      <c r="B189" s="176">
        <v>184</v>
      </c>
      <c r="C189" s="149" t="s">
        <v>450</v>
      </c>
      <c r="D189" s="180">
        <v>1048</v>
      </c>
      <c r="E189" s="151">
        <v>131</v>
      </c>
      <c r="F189" s="153">
        <v>10000</v>
      </c>
      <c r="G189" s="153">
        <v>815</v>
      </c>
      <c r="H189" s="177">
        <v>100.8</v>
      </c>
      <c r="I189" s="177">
        <f t="shared" si="0"/>
        <v>20960</v>
      </c>
      <c r="J189" s="177">
        <v>500</v>
      </c>
      <c r="K189" s="178">
        <v>500</v>
      </c>
      <c r="L189" s="178"/>
      <c r="M189" s="178"/>
      <c r="N189" s="153">
        <f t="shared" si="1"/>
        <v>32875.800000000003</v>
      </c>
      <c r="O189" s="179" t="s">
        <v>51</v>
      </c>
      <c r="P189" s="152"/>
    </row>
    <row r="190" spans="1:16" ht="12.5" hidden="1" x14ac:dyDescent="0.25">
      <c r="A190" s="175" t="s">
        <v>197</v>
      </c>
      <c r="B190" s="176">
        <v>185</v>
      </c>
      <c r="C190" s="149" t="s">
        <v>451</v>
      </c>
      <c r="D190" s="149">
        <v>786</v>
      </c>
      <c r="E190" s="151">
        <v>99</v>
      </c>
      <c r="F190" s="153">
        <v>18000</v>
      </c>
      <c r="G190" s="153">
        <v>500</v>
      </c>
      <c r="H190" s="177">
        <v>100.8</v>
      </c>
      <c r="I190" s="177">
        <f t="shared" si="0"/>
        <v>15840</v>
      </c>
      <c r="J190" s="177">
        <v>500</v>
      </c>
      <c r="K190" s="178">
        <v>500</v>
      </c>
      <c r="L190" s="178"/>
      <c r="M190" s="178"/>
      <c r="N190" s="153">
        <f t="shared" si="1"/>
        <v>35440.800000000003</v>
      </c>
      <c r="O190" s="179" t="s">
        <v>51</v>
      </c>
      <c r="P190" s="153"/>
    </row>
    <row r="191" spans="1:16" ht="12.5" hidden="1" x14ac:dyDescent="0.25">
      <c r="A191" s="175" t="s">
        <v>197</v>
      </c>
      <c r="B191" s="176">
        <v>186</v>
      </c>
      <c r="C191" s="149" t="s">
        <v>204</v>
      </c>
      <c r="D191" s="149">
        <v>218</v>
      </c>
      <c r="E191" s="151">
        <v>28</v>
      </c>
      <c r="F191" s="153">
        <v>5000</v>
      </c>
      <c r="G191" s="153">
        <v>745</v>
      </c>
      <c r="H191" s="177">
        <v>100.8</v>
      </c>
      <c r="I191" s="177">
        <f t="shared" si="0"/>
        <v>4480</v>
      </c>
      <c r="J191" s="177">
        <v>500</v>
      </c>
      <c r="K191" s="178">
        <v>500</v>
      </c>
      <c r="L191" s="178"/>
      <c r="M191" s="178"/>
      <c r="N191" s="153">
        <f t="shared" si="1"/>
        <v>11325.8</v>
      </c>
      <c r="O191" s="179" t="s">
        <v>51</v>
      </c>
      <c r="P191" s="153"/>
    </row>
    <row r="192" spans="1:16" ht="12.5" hidden="1" x14ac:dyDescent="0.25">
      <c r="A192" s="175" t="s">
        <v>197</v>
      </c>
      <c r="B192" s="176">
        <v>187</v>
      </c>
      <c r="C192" s="149" t="s">
        <v>206</v>
      </c>
      <c r="D192" s="180">
        <v>1098</v>
      </c>
      <c r="E192" s="151">
        <v>138</v>
      </c>
      <c r="F192" s="153">
        <v>5000</v>
      </c>
      <c r="G192" s="153">
        <v>600</v>
      </c>
      <c r="H192" s="177">
        <v>100.8</v>
      </c>
      <c r="I192" s="177">
        <f t="shared" si="0"/>
        <v>22080</v>
      </c>
      <c r="J192" s="177">
        <v>500</v>
      </c>
      <c r="K192" s="178">
        <v>500</v>
      </c>
      <c r="L192" s="178"/>
      <c r="M192" s="178"/>
      <c r="N192" s="153">
        <f t="shared" si="1"/>
        <v>28780.799999999999</v>
      </c>
      <c r="O192" s="179" t="s">
        <v>51</v>
      </c>
      <c r="P192" s="153"/>
    </row>
    <row r="193" spans="1:16" ht="12.5" hidden="1" x14ac:dyDescent="0.25">
      <c r="A193" s="175" t="s">
        <v>197</v>
      </c>
      <c r="B193" s="176">
        <v>188</v>
      </c>
      <c r="C193" s="149" t="s">
        <v>452</v>
      </c>
      <c r="D193" s="149">
        <v>398</v>
      </c>
      <c r="E193" s="151">
        <v>50</v>
      </c>
      <c r="F193" s="153">
        <v>6000</v>
      </c>
      <c r="G193" s="153">
        <v>600</v>
      </c>
      <c r="H193" s="177">
        <v>100.8</v>
      </c>
      <c r="I193" s="177">
        <f t="shared" si="0"/>
        <v>8000</v>
      </c>
      <c r="J193" s="177">
        <v>500</v>
      </c>
      <c r="K193" s="178">
        <v>500</v>
      </c>
      <c r="L193" s="178"/>
      <c r="M193" s="178"/>
      <c r="N193" s="153">
        <f t="shared" si="1"/>
        <v>15700.8</v>
      </c>
      <c r="O193" s="179" t="s">
        <v>51</v>
      </c>
      <c r="P193" s="153"/>
    </row>
    <row r="194" spans="1:16" ht="12.5" hidden="1" x14ac:dyDescent="0.25">
      <c r="A194" s="175" t="s">
        <v>197</v>
      </c>
      <c r="B194" s="176">
        <v>189</v>
      </c>
      <c r="C194" s="149" t="s">
        <v>453</v>
      </c>
      <c r="D194" s="149">
        <v>216</v>
      </c>
      <c r="E194" s="151">
        <v>27</v>
      </c>
      <c r="F194" s="153">
        <v>5000</v>
      </c>
      <c r="G194" s="153">
        <v>500</v>
      </c>
      <c r="H194" s="177">
        <v>100.8</v>
      </c>
      <c r="I194" s="177">
        <f t="shared" si="0"/>
        <v>4320</v>
      </c>
      <c r="J194" s="177">
        <v>500</v>
      </c>
      <c r="K194" s="178">
        <v>500</v>
      </c>
      <c r="L194" s="178"/>
      <c r="M194" s="178"/>
      <c r="N194" s="153">
        <f t="shared" si="1"/>
        <v>10920.8</v>
      </c>
      <c r="O194" s="179" t="s">
        <v>51</v>
      </c>
      <c r="P194" s="153"/>
    </row>
    <row r="195" spans="1:16" ht="12.5" hidden="1" x14ac:dyDescent="0.25">
      <c r="A195" s="175" t="s">
        <v>197</v>
      </c>
      <c r="B195" s="176">
        <v>190</v>
      </c>
      <c r="C195" s="149" t="s">
        <v>454</v>
      </c>
      <c r="D195" s="149">
        <v>198</v>
      </c>
      <c r="E195" s="151">
        <v>25</v>
      </c>
      <c r="F195" s="153">
        <v>6000</v>
      </c>
      <c r="G195" s="153">
        <v>500</v>
      </c>
      <c r="H195" s="177">
        <v>100.8</v>
      </c>
      <c r="I195" s="177">
        <f t="shared" si="0"/>
        <v>4000</v>
      </c>
      <c r="J195" s="177">
        <v>500</v>
      </c>
      <c r="K195" s="178">
        <v>500</v>
      </c>
      <c r="L195" s="178"/>
      <c r="M195" s="178"/>
      <c r="N195" s="153">
        <f t="shared" si="1"/>
        <v>11600.8</v>
      </c>
      <c r="O195" s="179" t="s">
        <v>51</v>
      </c>
      <c r="P195" s="153"/>
    </row>
    <row r="196" spans="1:16" ht="12.5" hidden="1" x14ac:dyDescent="0.25">
      <c r="A196" s="175" t="s">
        <v>197</v>
      </c>
      <c r="B196" s="176">
        <v>191</v>
      </c>
      <c r="C196" s="149" t="s">
        <v>455</v>
      </c>
      <c r="D196" s="149">
        <v>656</v>
      </c>
      <c r="E196" s="151">
        <v>82</v>
      </c>
      <c r="F196" s="153">
        <v>5000</v>
      </c>
      <c r="G196" s="153">
        <v>600</v>
      </c>
      <c r="H196" s="177">
        <v>100.8</v>
      </c>
      <c r="I196" s="177">
        <f t="shared" si="0"/>
        <v>13120</v>
      </c>
      <c r="J196" s="177">
        <v>500</v>
      </c>
      <c r="K196" s="178">
        <v>500</v>
      </c>
      <c r="L196" s="178"/>
      <c r="M196" s="177"/>
      <c r="N196" s="153">
        <f t="shared" si="1"/>
        <v>19820.8</v>
      </c>
      <c r="O196" s="179" t="s">
        <v>51</v>
      </c>
      <c r="P196" s="153"/>
    </row>
    <row r="197" spans="1:16" ht="12.5" hidden="1" x14ac:dyDescent="0.25">
      <c r="A197" s="175" t="s">
        <v>197</v>
      </c>
      <c r="B197" s="176">
        <v>192</v>
      </c>
      <c r="C197" s="149" t="s">
        <v>456</v>
      </c>
      <c r="D197" s="149">
        <v>438</v>
      </c>
      <c r="E197" s="151">
        <v>55</v>
      </c>
      <c r="F197" s="153">
        <v>6000</v>
      </c>
      <c r="G197" s="153">
        <v>600</v>
      </c>
      <c r="H197" s="177">
        <v>100.8</v>
      </c>
      <c r="I197" s="177">
        <f t="shared" si="0"/>
        <v>8800</v>
      </c>
      <c r="J197" s="177">
        <v>500</v>
      </c>
      <c r="K197" s="178">
        <v>500</v>
      </c>
      <c r="L197" s="178"/>
      <c r="M197" s="177"/>
      <c r="N197" s="153">
        <f t="shared" si="1"/>
        <v>16500.8</v>
      </c>
      <c r="O197" s="179" t="s">
        <v>51</v>
      </c>
      <c r="P197" s="153"/>
    </row>
    <row r="198" spans="1:16" ht="12.5" hidden="1" x14ac:dyDescent="0.25">
      <c r="A198" s="175" t="s">
        <v>197</v>
      </c>
      <c r="B198" s="176">
        <v>193</v>
      </c>
      <c r="C198" s="149" t="s">
        <v>457</v>
      </c>
      <c r="D198" s="149">
        <v>170</v>
      </c>
      <c r="E198" s="151">
        <v>22</v>
      </c>
      <c r="F198" s="153">
        <v>5000</v>
      </c>
      <c r="G198" s="153">
        <v>200</v>
      </c>
      <c r="H198" s="177">
        <v>100.8</v>
      </c>
      <c r="I198" s="177">
        <f t="shared" si="0"/>
        <v>3520</v>
      </c>
      <c r="J198" s="177">
        <v>500</v>
      </c>
      <c r="K198" s="178">
        <v>500</v>
      </c>
      <c r="L198" s="178"/>
      <c r="M198" s="177"/>
      <c r="N198" s="153">
        <f t="shared" si="1"/>
        <v>9820.7999999999993</v>
      </c>
      <c r="O198" s="179" t="s">
        <v>51</v>
      </c>
      <c r="P198" s="153"/>
    </row>
    <row r="199" spans="1:16" ht="12.5" hidden="1" x14ac:dyDescent="0.25">
      <c r="A199" s="175" t="s">
        <v>197</v>
      </c>
      <c r="B199" s="176">
        <v>194</v>
      </c>
      <c r="C199" s="149" t="s">
        <v>458</v>
      </c>
      <c r="D199" s="149">
        <v>223</v>
      </c>
      <c r="E199" s="151">
        <v>28</v>
      </c>
      <c r="F199" s="153">
        <v>5000</v>
      </c>
      <c r="G199" s="153">
        <v>200</v>
      </c>
      <c r="H199" s="177">
        <v>100.8</v>
      </c>
      <c r="I199" s="177">
        <f t="shared" si="0"/>
        <v>4480</v>
      </c>
      <c r="J199" s="177">
        <v>500</v>
      </c>
      <c r="K199" s="178">
        <v>500</v>
      </c>
      <c r="L199" s="178"/>
      <c r="M199" s="177"/>
      <c r="N199" s="153">
        <f t="shared" si="1"/>
        <v>10780.8</v>
      </c>
      <c r="O199" s="179" t="s">
        <v>51</v>
      </c>
      <c r="P199" s="153"/>
    </row>
    <row r="200" spans="1:16" ht="12.5" hidden="1" x14ac:dyDescent="0.25">
      <c r="A200" s="175" t="s">
        <v>197</v>
      </c>
      <c r="B200" s="176">
        <v>195</v>
      </c>
      <c r="C200" s="149" t="s">
        <v>37</v>
      </c>
      <c r="D200" s="149">
        <v>292</v>
      </c>
      <c r="E200" s="151">
        <v>37</v>
      </c>
      <c r="F200" s="153">
        <v>5000</v>
      </c>
      <c r="G200" s="153">
        <v>540</v>
      </c>
      <c r="H200" s="177">
        <v>100.8</v>
      </c>
      <c r="I200" s="177">
        <f t="shared" si="0"/>
        <v>5920</v>
      </c>
      <c r="J200" s="177">
        <v>500</v>
      </c>
      <c r="K200" s="178">
        <v>500</v>
      </c>
      <c r="L200" s="178"/>
      <c r="M200" s="178"/>
      <c r="N200" s="153">
        <f t="shared" si="1"/>
        <v>12560.8</v>
      </c>
      <c r="O200" s="179" t="s">
        <v>51</v>
      </c>
      <c r="P200" s="153"/>
    </row>
    <row r="201" spans="1:16" ht="12.5" hidden="1" x14ac:dyDescent="0.25">
      <c r="A201" s="175" t="s">
        <v>197</v>
      </c>
      <c r="B201" s="176">
        <v>196</v>
      </c>
      <c r="C201" s="149" t="s">
        <v>459</v>
      </c>
      <c r="D201" s="149">
        <v>403</v>
      </c>
      <c r="E201" s="151">
        <v>51</v>
      </c>
      <c r="F201" s="153">
        <v>5000</v>
      </c>
      <c r="G201" s="153">
        <v>500</v>
      </c>
      <c r="H201" s="177">
        <v>100.8</v>
      </c>
      <c r="I201" s="177">
        <f t="shared" si="0"/>
        <v>8160</v>
      </c>
      <c r="J201" s="177">
        <v>500</v>
      </c>
      <c r="K201" s="178">
        <v>500</v>
      </c>
      <c r="L201" s="178"/>
      <c r="M201" s="177"/>
      <c r="N201" s="153">
        <f t="shared" si="1"/>
        <v>14760.8</v>
      </c>
      <c r="O201" s="179" t="s">
        <v>51</v>
      </c>
      <c r="P201" s="153"/>
    </row>
    <row r="202" spans="1:16" ht="12.5" hidden="1" x14ac:dyDescent="0.25">
      <c r="A202" s="175" t="s">
        <v>197</v>
      </c>
      <c r="B202" s="176">
        <v>197</v>
      </c>
      <c r="C202" s="149" t="s">
        <v>460</v>
      </c>
      <c r="D202" s="149">
        <v>212</v>
      </c>
      <c r="E202" s="151">
        <v>27</v>
      </c>
      <c r="F202" s="153">
        <v>13500</v>
      </c>
      <c r="G202" s="153"/>
      <c r="H202" s="177">
        <v>100.8</v>
      </c>
      <c r="I202" s="177">
        <f t="shared" si="0"/>
        <v>4320</v>
      </c>
      <c r="J202" s="177">
        <v>500</v>
      </c>
      <c r="K202" s="178">
        <v>500</v>
      </c>
      <c r="L202" s="178"/>
      <c r="M202" s="178"/>
      <c r="N202" s="153">
        <f t="shared" si="1"/>
        <v>18920.8</v>
      </c>
      <c r="O202" s="179" t="s">
        <v>51</v>
      </c>
      <c r="P202" s="153"/>
    </row>
    <row r="203" spans="1:16" ht="12.5" hidden="1" x14ac:dyDescent="0.25">
      <c r="A203" s="175" t="s">
        <v>197</v>
      </c>
      <c r="B203" s="176">
        <v>198</v>
      </c>
      <c r="C203" s="149" t="s">
        <v>461</v>
      </c>
      <c r="D203" s="149">
        <v>212</v>
      </c>
      <c r="E203" s="151">
        <v>27</v>
      </c>
      <c r="F203" s="153">
        <v>13500</v>
      </c>
      <c r="G203" s="153"/>
      <c r="H203" s="177">
        <v>100.8</v>
      </c>
      <c r="I203" s="177">
        <f t="shared" si="0"/>
        <v>4320</v>
      </c>
      <c r="J203" s="177">
        <v>500</v>
      </c>
      <c r="K203" s="178">
        <v>500</v>
      </c>
      <c r="L203" s="178"/>
      <c r="M203" s="178"/>
      <c r="N203" s="153">
        <f t="shared" si="1"/>
        <v>18920.8</v>
      </c>
      <c r="O203" s="179" t="s">
        <v>51</v>
      </c>
      <c r="P203" s="153"/>
    </row>
    <row r="204" spans="1:16" ht="12.5" hidden="1" x14ac:dyDescent="0.25">
      <c r="A204" s="175" t="s">
        <v>462</v>
      </c>
      <c r="B204" s="176">
        <v>199</v>
      </c>
      <c r="C204" s="149" t="s">
        <v>463</v>
      </c>
      <c r="D204" s="149">
        <v>122</v>
      </c>
      <c r="E204" s="151">
        <v>16</v>
      </c>
      <c r="F204" s="153">
        <v>5000</v>
      </c>
      <c r="G204" s="153">
        <v>810</v>
      </c>
      <c r="H204" s="177">
        <v>100.8</v>
      </c>
      <c r="I204" s="177">
        <f t="shared" si="0"/>
        <v>2560</v>
      </c>
      <c r="J204" s="177">
        <v>500</v>
      </c>
      <c r="K204" s="178">
        <v>500</v>
      </c>
      <c r="L204" s="178"/>
      <c r="M204" s="178"/>
      <c r="N204" s="153">
        <f t="shared" si="1"/>
        <v>9470.7999999999993</v>
      </c>
      <c r="O204" s="179" t="s">
        <v>51</v>
      </c>
      <c r="P204" s="153"/>
    </row>
    <row r="205" spans="1:16" ht="12.5" hidden="1" x14ac:dyDescent="0.25">
      <c r="A205" s="175" t="s">
        <v>462</v>
      </c>
      <c r="B205" s="176">
        <v>200</v>
      </c>
      <c r="C205" s="149" t="s">
        <v>464</v>
      </c>
      <c r="D205" s="149">
        <v>122</v>
      </c>
      <c r="E205" s="151">
        <v>16</v>
      </c>
      <c r="F205" s="153">
        <v>5000</v>
      </c>
      <c r="G205" s="153">
        <v>1800</v>
      </c>
      <c r="H205" s="177">
        <v>100.8</v>
      </c>
      <c r="I205" s="177">
        <f t="shared" si="0"/>
        <v>2560</v>
      </c>
      <c r="J205" s="177">
        <v>500</v>
      </c>
      <c r="K205" s="178">
        <v>500</v>
      </c>
      <c r="L205" s="178"/>
      <c r="M205" s="178"/>
      <c r="N205" s="153">
        <f t="shared" si="1"/>
        <v>10460.799999999999</v>
      </c>
      <c r="O205" s="179" t="s">
        <v>51</v>
      </c>
      <c r="P205" s="153"/>
    </row>
    <row r="206" spans="1:16" ht="12.5" hidden="1" x14ac:dyDescent="0.25">
      <c r="A206" s="175" t="s">
        <v>462</v>
      </c>
      <c r="B206" s="176">
        <v>201</v>
      </c>
      <c r="C206" s="149" t="s">
        <v>465</v>
      </c>
      <c r="D206" s="149">
        <v>108</v>
      </c>
      <c r="E206" s="151">
        <v>14</v>
      </c>
      <c r="F206" s="153">
        <v>5000</v>
      </c>
      <c r="G206" s="153">
        <v>830</v>
      </c>
      <c r="H206" s="177">
        <v>100.8</v>
      </c>
      <c r="I206" s="177">
        <f t="shared" si="0"/>
        <v>2240</v>
      </c>
      <c r="J206" s="177">
        <v>500</v>
      </c>
      <c r="K206" s="178">
        <v>500</v>
      </c>
      <c r="L206" s="178"/>
      <c r="M206" s="178"/>
      <c r="N206" s="153">
        <f t="shared" si="1"/>
        <v>9170.7999999999993</v>
      </c>
      <c r="O206" s="179" t="s">
        <v>51</v>
      </c>
      <c r="P206" s="153"/>
    </row>
    <row r="207" spans="1:16" ht="12.5" hidden="1" x14ac:dyDescent="0.25">
      <c r="A207" s="175" t="s">
        <v>462</v>
      </c>
      <c r="B207" s="176">
        <v>202</v>
      </c>
      <c r="C207" s="149" t="s">
        <v>466</v>
      </c>
      <c r="D207" s="149">
        <v>108</v>
      </c>
      <c r="E207" s="151">
        <v>14</v>
      </c>
      <c r="F207" s="153">
        <v>5000</v>
      </c>
      <c r="G207" s="153">
        <v>2445</v>
      </c>
      <c r="H207" s="177">
        <v>100.8</v>
      </c>
      <c r="I207" s="177">
        <f t="shared" si="0"/>
        <v>2240</v>
      </c>
      <c r="J207" s="177">
        <v>500</v>
      </c>
      <c r="K207" s="178">
        <v>500</v>
      </c>
      <c r="L207" s="178"/>
      <c r="M207" s="178"/>
      <c r="N207" s="153">
        <f t="shared" si="1"/>
        <v>10785.8</v>
      </c>
      <c r="O207" s="179" t="s">
        <v>51</v>
      </c>
      <c r="P207" s="153"/>
    </row>
    <row r="208" spans="1:16" ht="12.5" hidden="1" x14ac:dyDescent="0.25">
      <c r="A208" s="175" t="s">
        <v>462</v>
      </c>
      <c r="B208" s="176">
        <v>203</v>
      </c>
      <c r="C208" s="149" t="s">
        <v>467</v>
      </c>
      <c r="D208" s="149">
        <v>118</v>
      </c>
      <c r="E208" s="151">
        <v>15</v>
      </c>
      <c r="F208" s="153">
        <v>3500</v>
      </c>
      <c r="G208" s="153">
        <v>535</v>
      </c>
      <c r="H208" s="177">
        <v>100.8</v>
      </c>
      <c r="I208" s="177">
        <f t="shared" si="0"/>
        <v>2400</v>
      </c>
      <c r="J208" s="177">
        <v>500</v>
      </c>
      <c r="K208" s="178">
        <v>500</v>
      </c>
      <c r="L208" s="178"/>
      <c r="M208" s="178"/>
      <c r="N208" s="153">
        <f t="shared" si="1"/>
        <v>7535.8</v>
      </c>
      <c r="O208" s="179" t="s">
        <v>51</v>
      </c>
      <c r="P208" s="153"/>
    </row>
    <row r="209" spans="1:16" ht="12.5" hidden="1" x14ac:dyDescent="0.25">
      <c r="A209" s="175" t="s">
        <v>462</v>
      </c>
      <c r="B209" s="176">
        <v>204</v>
      </c>
      <c r="C209" s="149" t="s">
        <v>468</v>
      </c>
      <c r="D209" s="149">
        <v>118</v>
      </c>
      <c r="E209" s="151">
        <v>15</v>
      </c>
      <c r="F209" s="153">
        <v>3500</v>
      </c>
      <c r="G209" s="153">
        <v>750</v>
      </c>
      <c r="H209" s="177">
        <v>100.8</v>
      </c>
      <c r="I209" s="177">
        <f t="shared" si="0"/>
        <v>2400</v>
      </c>
      <c r="J209" s="177">
        <v>500</v>
      </c>
      <c r="K209" s="178">
        <v>500</v>
      </c>
      <c r="L209" s="178"/>
      <c r="M209" s="177"/>
      <c r="N209" s="153">
        <f t="shared" si="1"/>
        <v>7750.8</v>
      </c>
      <c r="O209" s="179" t="s">
        <v>51</v>
      </c>
      <c r="P209" s="153"/>
    </row>
    <row r="210" spans="1:16" ht="12.5" hidden="1" x14ac:dyDescent="0.25">
      <c r="A210" s="175" t="s">
        <v>213</v>
      </c>
      <c r="B210" s="176">
        <v>205</v>
      </c>
      <c r="C210" s="149" t="s">
        <v>42</v>
      </c>
      <c r="D210" s="149">
        <v>100</v>
      </c>
      <c r="E210" s="151">
        <v>13</v>
      </c>
      <c r="F210" s="153">
        <v>1500</v>
      </c>
      <c r="G210" s="153"/>
      <c r="H210" s="177">
        <v>100.8</v>
      </c>
      <c r="I210" s="177">
        <f t="shared" si="0"/>
        <v>2080</v>
      </c>
      <c r="J210" s="177">
        <v>500</v>
      </c>
      <c r="K210" s="178">
        <v>500</v>
      </c>
      <c r="L210" s="178"/>
      <c r="M210" s="178"/>
      <c r="N210" s="153">
        <f t="shared" si="1"/>
        <v>4680.8</v>
      </c>
      <c r="O210" s="179" t="s">
        <v>51</v>
      </c>
      <c r="P210" s="153"/>
    </row>
    <row r="211" spans="1:16" ht="12.5" hidden="1" x14ac:dyDescent="0.25">
      <c r="A211" s="175" t="s">
        <v>213</v>
      </c>
      <c r="B211" s="176">
        <v>206</v>
      </c>
      <c r="C211" s="149" t="s">
        <v>215</v>
      </c>
      <c r="D211" s="149">
        <v>150</v>
      </c>
      <c r="E211" s="151">
        <v>19</v>
      </c>
      <c r="F211" s="153">
        <v>1500</v>
      </c>
      <c r="G211" s="153"/>
      <c r="H211" s="177">
        <v>100.8</v>
      </c>
      <c r="I211" s="177">
        <f t="shared" si="0"/>
        <v>3040</v>
      </c>
      <c r="J211" s="177">
        <v>500</v>
      </c>
      <c r="K211" s="178">
        <v>500</v>
      </c>
      <c r="L211" s="178"/>
      <c r="M211" s="178"/>
      <c r="N211" s="153">
        <f t="shared" si="1"/>
        <v>5640.8</v>
      </c>
      <c r="O211" s="179" t="s">
        <v>51</v>
      </c>
      <c r="P211" s="153"/>
    </row>
    <row r="212" spans="1:16" ht="12.5" hidden="1" x14ac:dyDescent="0.25">
      <c r="A212" s="175" t="s">
        <v>213</v>
      </c>
      <c r="B212" s="176">
        <v>207</v>
      </c>
      <c r="C212" s="149" t="s">
        <v>469</v>
      </c>
      <c r="D212" s="149">
        <v>100</v>
      </c>
      <c r="E212" s="151">
        <v>13</v>
      </c>
      <c r="F212" s="153">
        <v>1500</v>
      </c>
      <c r="G212" s="153"/>
      <c r="H212" s="177">
        <v>100.8</v>
      </c>
      <c r="I212" s="177">
        <f t="shared" si="0"/>
        <v>2080</v>
      </c>
      <c r="J212" s="177">
        <v>500</v>
      </c>
      <c r="K212" s="178">
        <v>500</v>
      </c>
      <c r="L212" s="178"/>
      <c r="M212" s="178"/>
      <c r="N212" s="153">
        <f t="shared" si="1"/>
        <v>4680.8</v>
      </c>
      <c r="O212" s="179" t="s">
        <v>51</v>
      </c>
      <c r="P212" s="153"/>
    </row>
    <row r="213" spans="1:16" ht="12.5" hidden="1" x14ac:dyDescent="0.25">
      <c r="A213" s="175" t="s">
        <v>213</v>
      </c>
      <c r="B213" s="176">
        <v>208</v>
      </c>
      <c r="C213" s="149" t="s">
        <v>470</v>
      </c>
      <c r="D213" s="149">
        <v>100</v>
      </c>
      <c r="E213" s="151">
        <v>13</v>
      </c>
      <c r="F213" s="153">
        <v>1500</v>
      </c>
      <c r="G213" s="153"/>
      <c r="H213" s="177">
        <v>100.8</v>
      </c>
      <c r="I213" s="177">
        <f t="shared" si="0"/>
        <v>2080</v>
      </c>
      <c r="J213" s="177">
        <v>500</v>
      </c>
      <c r="K213" s="178">
        <v>500</v>
      </c>
      <c r="L213" s="178"/>
      <c r="M213" s="178"/>
      <c r="N213" s="153">
        <f t="shared" si="1"/>
        <v>4680.8</v>
      </c>
      <c r="O213" s="179" t="s">
        <v>51</v>
      </c>
      <c r="P213" s="153"/>
    </row>
    <row r="214" spans="1:16" ht="12.5" hidden="1" x14ac:dyDescent="0.25">
      <c r="A214" s="175" t="s">
        <v>213</v>
      </c>
      <c r="B214" s="176">
        <v>209</v>
      </c>
      <c r="C214" s="149" t="s">
        <v>471</v>
      </c>
      <c r="D214" s="149">
        <v>100</v>
      </c>
      <c r="E214" s="151">
        <v>13</v>
      </c>
      <c r="F214" s="153">
        <v>1500</v>
      </c>
      <c r="G214" s="153"/>
      <c r="H214" s="177">
        <v>100.8</v>
      </c>
      <c r="I214" s="177">
        <f t="shared" si="0"/>
        <v>2080</v>
      </c>
      <c r="J214" s="177">
        <v>500</v>
      </c>
      <c r="K214" s="178">
        <v>500</v>
      </c>
      <c r="L214" s="178"/>
      <c r="M214" s="178"/>
      <c r="N214" s="153">
        <f t="shared" si="1"/>
        <v>4680.8</v>
      </c>
      <c r="O214" s="179" t="s">
        <v>51</v>
      </c>
      <c r="P214" s="153"/>
    </row>
    <row r="215" spans="1:16" ht="12.5" hidden="1" x14ac:dyDescent="0.25">
      <c r="A215" s="175" t="s">
        <v>213</v>
      </c>
      <c r="B215" s="176">
        <v>210</v>
      </c>
      <c r="C215" s="149" t="s">
        <v>216</v>
      </c>
      <c r="D215" s="149">
        <v>100</v>
      </c>
      <c r="E215" s="151">
        <v>13</v>
      </c>
      <c r="F215" s="153">
        <v>1500</v>
      </c>
      <c r="G215" s="153"/>
      <c r="H215" s="177">
        <v>100.8</v>
      </c>
      <c r="I215" s="177">
        <f t="shared" si="0"/>
        <v>2080</v>
      </c>
      <c r="J215" s="177">
        <v>500</v>
      </c>
      <c r="K215" s="178">
        <v>500</v>
      </c>
      <c r="L215" s="178"/>
      <c r="M215" s="178"/>
      <c r="N215" s="153">
        <f t="shared" si="1"/>
        <v>4680.8</v>
      </c>
      <c r="O215" s="179" t="s">
        <v>51</v>
      </c>
      <c r="P215" s="153"/>
    </row>
    <row r="216" spans="1:16" ht="12.5" hidden="1" x14ac:dyDescent="0.25">
      <c r="A216" s="175" t="s">
        <v>213</v>
      </c>
      <c r="B216" s="176">
        <v>211</v>
      </c>
      <c r="C216" s="149" t="s">
        <v>472</v>
      </c>
      <c r="D216" s="149">
        <v>100</v>
      </c>
      <c r="E216" s="151">
        <v>13</v>
      </c>
      <c r="F216" s="153">
        <v>1500</v>
      </c>
      <c r="G216" s="153"/>
      <c r="H216" s="177">
        <v>100.8</v>
      </c>
      <c r="I216" s="177">
        <f t="shared" si="0"/>
        <v>2080</v>
      </c>
      <c r="J216" s="177">
        <v>500</v>
      </c>
      <c r="K216" s="178">
        <v>500</v>
      </c>
      <c r="L216" s="178"/>
      <c r="M216" s="177"/>
      <c r="N216" s="153">
        <f t="shared" si="1"/>
        <v>4680.8</v>
      </c>
      <c r="O216" s="179" t="s">
        <v>51</v>
      </c>
      <c r="P216" s="153"/>
    </row>
    <row r="217" spans="1:16" ht="12.5" hidden="1" x14ac:dyDescent="0.25">
      <c r="A217" s="175" t="s">
        <v>213</v>
      </c>
      <c r="B217" s="176">
        <v>212</v>
      </c>
      <c r="C217" s="149" t="s">
        <v>473</v>
      </c>
      <c r="D217" s="149">
        <v>100</v>
      </c>
      <c r="E217" s="151">
        <v>13</v>
      </c>
      <c r="F217" s="153">
        <v>1500</v>
      </c>
      <c r="G217" s="153"/>
      <c r="H217" s="177">
        <v>100.8</v>
      </c>
      <c r="I217" s="177">
        <f t="shared" si="0"/>
        <v>2080</v>
      </c>
      <c r="J217" s="177">
        <v>500</v>
      </c>
      <c r="K217" s="178">
        <v>500</v>
      </c>
      <c r="L217" s="178"/>
      <c r="M217" s="178"/>
      <c r="N217" s="153">
        <f t="shared" si="1"/>
        <v>4680.8</v>
      </c>
      <c r="O217" s="179" t="s">
        <v>51</v>
      </c>
      <c r="P217" s="153"/>
    </row>
    <row r="218" spans="1:16" ht="12.5" hidden="1" x14ac:dyDescent="0.25">
      <c r="A218" s="175" t="s">
        <v>217</v>
      </c>
      <c r="B218" s="176">
        <v>213</v>
      </c>
      <c r="C218" s="149" t="s">
        <v>474</v>
      </c>
      <c r="D218" s="149">
        <v>152</v>
      </c>
      <c r="E218" s="151">
        <v>19</v>
      </c>
      <c r="F218" s="153">
        <v>5000</v>
      </c>
      <c r="G218" s="153">
        <v>500</v>
      </c>
      <c r="H218" s="177">
        <v>100.8</v>
      </c>
      <c r="I218" s="177">
        <f t="shared" si="0"/>
        <v>3040</v>
      </c>
      <c r="J218" s="177">
        <v>500</v>
      </c>
      <c r="K218" s="178">
        <v>500</v>
      </c>
      <c r="L218" s="178"/>
      <c r="M218" s="178"/>
      <c r="N218" s="153">
        <f t="shared" si="1"/>
        <v>9640.7999999999993</v>
      </c>
      <c r="O218" s="179" t="s">
        <v>51</v>
      </c>
      <c r="P218" s="153"/>
    </row>
    <row r="219" spans="1:16" ht="12.5" hidden="1" x14ac:dyDescent="0.25">
      <c r="A219" s="175" t="s">
        <v>217</v>
      </c>
      <c r="B219" s="176">
        <v>214</v>
      </c>
      <c r="C219" s="149" t="s">
        <v>475</v>
      </c>
      <c r="D219" s="149">
        <v>480</v>
      </c>
      <c r="E219" s="151">
        <v>60</v>
      </c>
      <c r="F219" s="153">
        <v>5000</v>
      </c>
      <c r="G219" s="153">
        <v>500</v>
      </c>
      <c r="H219" s="177">
        <v>100.8</v>
      </c>
      <c r="I219" s="177">
        <f t="shared" si="0"/>
        <v>9600</v>
      </c>
      <c r="J219" s="177">
        <v>500</v>
      </c>
      <c r="K219" s="178">
        <v>500</v>
      </c>
      <c r="L219" s="178"/>
      <c r="M219" s="178"/>
      <c r="N219" s="153">
        <f t="shared" si="1"/>
        <v>16200.8</v>
      </c>
      <c r="O219" s="179" t="s">
        <v>51</v>
      </c>
      <c r="P219" s="153"/>
    </row>
    <row r="220" spans="1:16" ht="12.5" hidden="1" x14ac:dyDescent="0.25">
      <c r="A220" s="175" t="s">
        <v>217</v>
      </c>
      <c r="B220" s="176">
        <v>215</v>
      </c>
      <c r="C220" s="149" t="s">
        <v>29</v>
      </c>
      <c r="D220" s="149">
        <v>552</v>
      </c>
      <c r="E220" s="151">
        <v>69</v>
      </c>
      <c r="F220" s="153">
        <v>3500</v>
      </c>
      <c r="G220" s="153">
        <v>500</v>
      </c>
      <c r="H220" s="177">
        <v>100.8</v>
      </c>
      <c r="I220" s="177">
        <f t="shared" si="0"/>
        <v>11040</v>
      </c>
      <c r="J220" s="177">
        <v>500</v>
      </c>
      <c r="K220" s="178">
        <v>500</v>
      </c>
      <c r="L220" s="178"/>
      <c r="M220" s="178"/>
      <c r="N220" s="153">
        <f t="shared" si="1"/>
        <v>16140.8</v>
      </c>
      <c r="O220" s="179" t="s">
        <v>51</v>
      </c>
      <c r="P220" s="153"/>
    </row>
    <row r="221" spans="1:16" ht="12.5" hidden="1" x14ac:dyDescent="0.25">
      <c r="A221" s="175" t="s">
        <v>217</v>
      </c>
      <c r="B221" s="176">
        <v>216</v>
      </c>
      <c r="C221" s="149" t="s">
        <v>476</v>
      </c>
      <c r="D221" s="149">
        <v>900</v>
      </c>
      <c r="E221" s="151">
        <v>113</v>
      </c>
      <c r="F221" s="153">
        <v>7000</v>
      </c>
      <c r="G221" s="153">
        <v>500</v>
      </c>
      <c r="H221" s="177">
        <v>100.8</v>
      </c>
      <c r="I221" s="177">
        <f t="shared" si="0"/>
        <v>18080</v>
      </c>
      <c r="J221" s="177">
        <v>500</v>
      </c>
      <c r="K221" s="178">
        <v>500</v>
      </c>
      <c r="L221" s="178"/>
      <c r="M221" s="178"/>
      <c r="N221" s="153">
        <f t="shared" si="1"/>
        <v>26680.799999999999</v>
      </c>
      <c r="O221" s="179" t="s">
        <v>51</v>
      </c>
      <c r="P221" s="153"/>
    </row>
    <row r="222" spans="1:16" ht="12.5" hidden="1" x14ac:dyDescent="0.25">
      <c r="A222" s="175" t="s">
        <v>217</v>
      </c>
      <c r="B222" s="176">
        <v>217</v>
      </c>
      <c r="C222" s="149" t="s">
        <v>477</v>
      </c>
      <c r="D222" s="149">
        <v>576</v>
      </c>
      <c r="E222" s="151">
        <v>72</v>
      </c>
      <c r="F222" s="153">
        <v>8000</v>
      </c>
      <c r="G222" s="153">
        <v>500</v>
      </c>
      <c r="H222" s="177">
        <v>100.8</v>
      </c>
      <c r="I222" s="177">
        <f t="shared" si="0"/>
        <v>11520</v>
      </c>
      <c r="J222" s="177">
        <v>500</v>
      </c>
      <c r="K222" s="178">
        <v>500</v>
      </c>
      <c r="L222" s="178"/>
      <c r="M222" s="178"/>
      <c r="N222" s="153">
        <f t="shared" si="1"/>
        <v>21120.799999999999</v>
      </c>
      <c r="O222" s="179" t="s">
        <v>51</v>
      </c>
      <c r="P222" s="153"/>
    </row>
    <row r="223" spans="1:16" ht="12.5" hidden="1" x14ac:dyDescent="0.25">
      <c r="A223" s="175" t="s">
        <v>217</v>
      </c>
      <c r="B223" s="176">
        <v>218</v>
      </c>
      <c r="C223" s="149" t="s">
        <v>478</v>
      </c>
      <c r="D223" s="149">
        <v>360</v>
      </c>
      <c r="E223" s="151">
        <v>45</v>
      </c>
      <c r="F223" s="153">
        <v>20000</v>
      </c>
      <c r="G223" s="153">
        <v>725</v>
      </c>
      <c r="H223" s="177">
        <v>100.8</v>
      </c>
      <c r="I223" s="177">
        <f t="shared" si="0"/>
        <v>7200</v>
      </c>
      <c r="J223" s="177">
        <v>500</v>
      </c>
      <c r="K223" s="178">
        <v>500</v>
      </c>
      <c r="L223" s="178"/>
      <c r="M223" s="178"/>
      <c r="N223" s="153">
        <f t="shared" si="1"/>
        <v>29025.8</v>
      </c>
      <c r="O223" s="179" t="s">
        <v>51</v>
      </c>
      <c r="P223" s="153"/>
    </row>
    <row r="224" spans="1:16" ht="12.5" hidden="1" x14ac:dyDescent="0.25">
      <c r="A224" s="175" t="s">
        <v>217</v>
      </c>
      <c r="B224" s="176">
        <v>219</v>
      </c>
      <c r="C224" s="149" t="s">
        <v>479</v>
      </c>
      <c r="D224" s="149">
        <v>280</v>
      </c>
      <c r="E224" s="151">
        <v>35</v>
      </c>
      <c r="F224" s="153">
        <v>20000</v>
      </c>
      <c r="G224" s="153">
        <v>790</v>
      </c>
      <c r="H224" s="177">
        <v>100.8</v>
      </c>
      <c r="I224" s="177">
        <f t="shared" si="0"/>
        <v>5600</v>
      </c>
      <c r="J224" s="177">
        <v>500</v>
      </c>
      <c r="K224" s="178">
        <v>500</v>
      </c>
      <c r="L224" s="178"/>
      <c r="M224" s="178"/>
      <c r="N224" s="153">
        <f t="shared" si="1"/>
        <v>27490.799999999999</v>
      </c>
      <c r="O224" s="179" t="s">
        <v>51</v>
      </c>
      <c r="P224" s="153"/>
    </row>
    <row r="225" spans="1:16" ht="12.5" hidden="1" x14ac:dyDescent="0.25">
      <c r="A225" s="175" t="s">
        <v>480</v>
      </c>
      <c r="B225" s="176">
        <v>220</v>
      </c>
      <c r="C225" s="149" t="s">
        <v>481</v>
      </c>
      <c r="D225" s="149">
        <v>156</v>
      </c>
      <c r="E225" s="151">
        <v>20</v>
      </c>
      <c r="F225" s="153">
        <v>5000</v>
      </c>
      <c r="G225" s="153">
        <v>500</v>
      </c>
      <c r="H225" s="177">
        <v>100.8</v>
      </c>
      <c r="I225" s="177">
        <f t="shared" si="0"/>
        <v>3200</v>
      </c>
      <c r="J225" s="177">
        <v>500</v>
      </c>
      <c r="K225" s="178">
        <v>500</v>
      </c>
      <c r="L225" s="178"/>
      <c r="M225" s="178"/>
      <c r="N225" s="153">
        <f t="shared" si="1"/>
        <v>9800.7999999999993</v>
      </c>
      <c r="O225" s="179" t="s">
        <v>51</v>
      </c>
      <c r="P225" s="153"/>
    </row>
    <row r="226" spans="1:16" ht="12.5" hidden="1" x14ac:dyDescent="0.25">
      <c r="A226" s="175" t="s">
        <v>225</v>
      </c>
      <c r="B226" s="176">
        <v>221</v>
      </c>
      <c r="C226" s="149" t="s">
        <v>482</v>
      </c>
      <c r="D226" s="149">
        <v>126</v>
      </c>
      <c r="E226" s="151">
        <v>16</v>
      </c>
      <c r="F226" s="153">
        <v>7000</v>
      </c>
      <c r="G226" s="153">
        <v>500</v>
      </c>
      <c r="H226" s="177">
        <v>100.8</v>
      </c>
      <c r="I226" s="177">
        <f t="shared" si="0"/>
        <v>2560</v>
      </c>
      <c r="J226" s="177">
        <v>500</v>
      </c>
      <c r="K226" s="178">
        <v>500</v>
      </c>
      <c r="L226" s="178"/>
      <c r="M226" s="178"/>
      <c r="N226" s="153">
        <f t="shared" si="1"/>
        <v>11160.8</v>
      </c>
      <c r="O226" s="179" t="s">
        <v>51</v>
      </c>
      <c r="P226" s="153"/>
    </row>
    <row r="227" spans="1:16" ht="12.5" hidden="1" x14ac:dyDescent="0.25">
      <c r="A227" s="175" t="s">
        <v>225</v>
      </c>
      <c r="B227" s="176">
        <v>222</v>
      </c>
      <c r="C227" s="149" t="s">
        <v>483</v>
      </c>
      <c r="D227" s="149">
        <v>178</v>
      </c>
      <c r="E227" s="151">
        <v>23</v>
      </c>
      <c r="F227" s="153">
        <v>5000</v>
      </c>
      <c r="G227" s="153">
        <v>850</v>
      </c>
      <c r="H227" s="177">
        <v>100.8</v>
      </c>
      <c r="I227" s="177">
        <f t="shared" si="0"/>
        <v>3680</v>
      </c>
      <c r="J227" s="177">
        <v>500</v>
      </c>
      <c r="K227" s="178">
        <v>500</v>
      </c>
      <c r="L227" s="178"/>
      <c r="M227" s="178"/>
      <c r="N227" s="153">
        <f t="shared" si="1"/>
        <v>10630.8</v>
      </c>
      <c r="O227" s="179" t="s">
        <v>51</v>
      </c>
      <c r="P227" s="153"/>
    </row>
    <row r="228" spans="1:16" ht="12.5" hidden="1" x14ac:dyDescent="0.25">
      <c r="A228" s="175" t="s">
        <v>225</v>
      </c>
      <c r="B228" s="176">
        <v>223</v>
      </c>
      <c r="C228" s="149" t="s">
        <v>484</v>
      </c>
      <c r="D228" s="149">
        <v>326</v>
      </c>
      <c r="E228" s="151">
        <v>41</v>
      </c>
      <c r="F228" s="153">
        <v>5000</v>
      </c>
      <c r="G228" s="153">
        <v>920</v>
      </c>
      <c r="H228" s="177">
        <v>100.8</v>
      </c>
      <c r="I228" s="177">
        <f t="shared" si="0"/>
        <v>6560</v>
      </c>
      <c r="J228" s="177">
        <v>500</v>
      </c>
      <c r="K228" s="178">
        <v>500</v>
      </c>
      <c r="L228" s="178"/>
      <c r="M228" s="178"/>
      <c r="N228" s="153">
        <f t="shared" si="1"/>
        <v>13580.8</v>
      </c>
      <c r="O228" s="179" t="s">
        <v>51</v>
      </c>
      <c r="P228" s="153"/>
    </row>
    <row r="229" spans="1:16" ht="12.5" hidden="1" x14ac:dyDescent="0.25">
      <c r="A229" s="175" t="s">
        <v>225</v>
      </c>
      <c r="B229" s="176">
        <v>224</v>
      </c>
      <c r="C229" s="149" t="s">
        <v>25</v>
      </c>
      <c r="D229" s="149">
        <v>141</v>
      </c>
      <c r="E229" s="151">
        <v>18</v>
      </c>
      <c r="F229" s="153">
        <v>3500</v>
      </c>
      <c r="G229" s="153">
        <v>400</v>
      </c>
      <c r="H229" s="177">
        <v>100.8</v>
      </c>
      <c r="I229" s="177">
        <f t="shared" si="0"/>
        <v>2880</v>
      </c>
      <c r="J229" s="177">
        <v>500</v>
      </c>
      <c r="K229" s="178">
        <v>500</v>
      </c>
      <c r="L229" s="178"/>
      <c r="M229" s="178"/>
      <c r="N229" s="153">
        <f t="shared" si="1"/>
        <v>7880.8</v>
      </c>
      <c r="O229" s="179" t="s">
        <v>51</v>
      </c>
      <c r="P229" s="153"/>
    </row>
    <row r="230" spans="1:16" ht="12.5" hidden="1" x14ac:dyDescent="0.25">
      <c r="A230" s="175" t="s">
        <v>225</v>
      </c>
      <c r="B230" s="176">
        <v>225</v>
      </c>
      <c r="C230" s="149" t="s">
        <v>485</v>
      </c>
      <c r="D230" s="149">
        <v>316</v>
      </c>
      <c r="E230" s="151">
        <v>40</v>
      </c>
      <c r="F230" s="153">
        <v>8000</v>
      </c>
      <c r="G230" s="153">
        <v>1300</v>
      </c>
      <c r="H230" s="177">
        <v>100.8</v>
      </c>
      <c r="I230" s="177">
        <f t="shared" si="0"/>
        <v>6400</v>
      </c>
      <c r="J230" s="177">
        <v>500</v>
      </c>
      <c r="K230" s="178">
        <v>500</v>
      </c>
      <c r="L230" s="178"/>
      <c r="M230" s="178"/>
      <c r="N230" s="153">
        <f t="shared" si="1"/>
        <v>16800.8</v>
      </c>
      <c r="O230" s="179" t="s">
        <v>51</v>
      </c>
      <c r="P230" s="153"/>
    </row>
    <row r="231" spans="1:16" ht="12.5" hidden="1" x14ac:dyDescent="0.25">
      <c r="A231" s="175" t="s">
        <v>225</v>
      </c>
      <c r="B231" s="176">
        <v>226</v>
      </c>
      <c r="C231" s="149" t="s">
        <v>486</v>
      </c>
      <c r="D231" s="149">
        <v>244</v>
      </c>
      <c r="E231" s="151">
        <v>31</v>
      </c>
      <c r="F231" s="153">
        <v>9000</v>
      </c>
      <c r="G231" s="153">
        <v>500</v>
      </c>
      <c r="H231" s="177">
        <v>100.8</v>
      </c>
      <c r="I231" s="177">
        <f t="shared" si="0"/>
        <v>4960</v>
      </c>
      <c r="J231" s="177">
        <v>500</v>
      </c>
      <c r="K231" s="178">
        <v>500</v>
      </c>
      <c r="L231" s="178"/>
      <c r="M231" s="178"/>
      <c r="N231" s="153">
        <f t="shared" si="1"/>
        <v>15560.8</v>
      </c>
      <c r="O231" s="179" t="s">
        <v>51</v>
      </c>
      <c r="P231" s="153"/>
    </row>
    <row r="232" spans="1:16" ht="12.5" hidden="1" x14ac:dyDescent="0.25">
      <c r="A232" s="175" t="s">
        <v>225</v>
      </c>
      <c r="B232" s="176">
        <v>227</v>
      </c>
      <c r="C232" s="149" t="s">
        <v>487</v>
      </c>
      <c r="D232" s="149">
        <v>260</v>
      </c>
      <c r="E232" s="151">
        <v>33</v>
      </c>
      <c r="F232" s="153">
        <v>10000</v>
      </c>
      <c r="G232" s="153">
        <v>500</v>
      </c>
      <c r="H232" s="177">
        <v>100.8</v>
      </c>
      <c r="I232" s="177">
        <f t="shared" si="0"/>
        <v>5280</v>
      </c>
      <c r="J232" s="177">
        <v>500</v>
      </c>
      <c r="K232" s="178">
        <v>500</v>
      </c>
      <c r="L232" s="178"/>
      <c r="M232" s="178"/>
      <c r="N232" s="153">
        <f t="shared" si="1"/>
        <v>16880.8</v>
      </c>
      <c r="O232" s="179" t="s">
        <v>51</v>
      </c>
      <c r="P232" s="153"/>
    </row>
    <row r="233" spans="1:16" ht="12.5" x14ac:dyDescent="0.25">
      <c r="A233" s="175" t="s">
        <v>225</v>
      </c>
      <c r="B233" s="176">
        <v>228</v>
      </c>
      <c r="C233" s="149" t="s">
        <v>488</v>
      </c>
      <c r="D233" s="149">
        <v>108</v>
      </c>
      <c r="E233" s="151">
        <v>14</v>
      </c>
      <c r="F233" s="153">
        <v>7000</v>
      </c>
      <c r="G233" s="153">
        <v>575</v>
      </c>
      <c r="H233" s="177">
        <v>100.8</v>
      </c>
      <c r="I233" s="177">
        <f t="shared" si="0"/>
        <v>2240</v>
      </c>
      <c r="J233" s="177">
        <v>500</v>
      </c>
      <c r="K233" s="178">
        <v>500</v>
      </c>
      <c r="L233" s="178"/>
      <c r="M233" s="178"/>
      <c r="N233" s="153">
        <f t="shared" si="1"/>
        <v>10915.8</v>
      </c>
      <c r="O233" s="179" t="s">
        <v>51</v>
      </c>
      <c r="P233" s="153"/>
    </row>
    <row r="234" spans="1:16" ht="12.5" hidden="1" x14ac:dyDescent="0.25">
      <c r="A234" s="175" t="s">
        <v>225</v>
      </c>
      <c r="B234" s="176">
        <v>229</v>
      </c>
      <c r="C234" s="149" t="s">
        <v>489</v>
      </c>
      <c r="D234" s="149">
        <v>356</v>
      </c>
      <c r="E234" s="151">
        <v>45</v>
      </c>
      <c r="F234" s="153">
        <v>3500</v>
      </c>
      <c r="G234" s="153">
        <v>585</v>
      </c>
      <c r="H234" s="177">
        <v>100.8</v>
      </c>
      <c r="I234" s="177">
        <f t="shared" si="0"/>
        <v>7200</v>
      </c>
      <c r="J234" s="177">
        <v>500</v>
      </c>
      <c r="K234" s="178">
        <v>500</v>
      </c>
      <c r="L234" s="178"/>
      <c r="M234" s="178"/>
      <c r="N234" s="153">
        <f t="shared" si="1"/>
        <v>12385.8</v>
      </c>
      <c r="O234" s="179" t="s">
        <v>51</v>
      </c>
      <c r="P234" s="153"/>
    </row>
    <row r="235" spans="1:16" ht="12.5" hidden="1" x14ac:dyDescent="0.25">
      <c r="A235" s="175" t="s">
        <v>225</v>
      </c>
      <c r="B235" s="176">
        <v>230</v>
      </c>
      <c r="C235" s="149" t="s">
        <v>490</v>
      </c>
      <c r="D235" s="149">
        <v>230</v>
      </c>
      <c r="E235" s="151">
        <v>29</v>
      </c>
      <c r="F235" s="153">
        <v>5000</v>
      </c>
      <c r="G235" s="153">
        <v>500</v>
      </c>
      <c r="H235" s="177">
        <v>100.8</v>
      </c>
      <c r="I235" s="177">
        <f t="shared" si="0"/>
        <v>4640</v>
      </c>
      <c r="J235" s="177">
        <v>500</v>
      </c>
      <c r="K235" s="178">
        <v>500</v>
      </c>
      <c r="L235" s="178"/>
      <c r="M235" s="178"/>
      <c r="N235" s="153">
        <f t="shared" si="1"/>
        <v>11240.8</v>
      </c>
      <c r="O235" s="179" t="s">
        <v>51</v>
      </c>
      <c r="P235" s="153"/>
    </row>
    <row r="236" spans="1:16" ht="12.5" hidden="1" x14ac:dyDescent="0.25">
      <c r="A236" s="175" t="s">
        <v>225</v>
      </c>
      <c r="B236" s="176">
        <v>231</v>
      </c>
      <c r="C236" s="149" t="s">
        <v>491</v>
      </c>
      <c r="D236" s="149">
        <v>350</v>
      </c>
      <c r="E236" s="151">
        <v>44</v>
      </c>
      <c r="F236" s="153">
        <v>5000</v>
      </c>
      <c r="G236" s="153">
        <v>500</v>
      </c>
      <c r="H236" s="177">
        <v>100.8</v>
      </c>
      <c r="I236" s="177">
        <f t="shared" si="0"/>
        <v>7040</v>
      </c>
      <c r="J236" s="177">
        <v>500</v>
      </c>
      <c r="K236" s="178">
        <v>500</v>
      </c>
      <c r="L236" s="178"/>
      <c r="M236" s="178"/>
      <c r="N236" s="153">
        <f t="shared" si="1"/>
        <v>13640.8</v>
      </c>
      <c r="O236" s="179" t="s">
        <v>51</v>
      </c>
      <c r="P236" s="153"/>
    </row>
    <row r="237" spans="1:16" ht="12.5" hidden="1" x14ac:dyDescent="0.25">
      <c r="A237" s="175" t="s">
        <v>225</v>
      </c>
      <c r="B237" s="176">
        <v>232</v>
      </c>
      <c r="C237" s="149" t="s">
        <v>492</v>
      </c>
      <c r="D237" s="149">
        <v>140</v>
      </c>
      <c r="E237" s="151">
        <v>18</v>
      </c>
      <c r="F237" s="153">
        <v>6000</v>
      </c>
      <c r="G237" s="153">
        <v>500</v>
      </c>
      <c r="H237" s="177">
        <v>100.8</v>
      </c>
      <c r="I237" s="177">
        <f t="shared" si="0"/>
        <v>2880</v>
      </c>
      <c r="J237" s="177">
        <v>500</v>
      </c>
      <c r="K237" s="178">
        <v>500</v>
      </c>
      <c r="L237" s="178"/>
      <c r="M237" s="178"/>
      <c r="N237" s="153">
        <f t="shared" si="1"/>
        <v>10480.799999999999</v>
      </c>
      <c r="O237" s="179" t="s">
        <v>51</v>
      </c>
      <c r="P237" s="153"/>
    </row>
    <row r="238" spans="1:16" ht="12.5" hidden="1" x14ac:dyDescent="0.25">
      <c r="A238" s="175" t="s">
        <v>225</v>
      </c>
      <c r="B238" s="176">
        <v>233</v>
      </c>
      <c r="C238" s="149" t="s">
        <v>493</v>
      </c>
      <c r="D238" s="149">
        <v>392</v>
      </c>
      <c r="E238" s="151">
        <v>49</v>
      </c>
      <c r="F238" s="153">
        <v>6000</v>
      </c>
      <c r="G238" s="153">
        <v>500</v>
      </c>
      <c r="H238" s="177">
        <v>100.8</v>
      </c>
      <c r="I238" s="177">
        <f t="shared" si="0"/>
        <v>7840</v>
      </c>
      <c r="J238" s="177">
        <v>500</v>
      </c>
      <c r="K238" s="178">
        <v>500</v>
      </c>
      <c r="L238" s="178"/>
      <c r="M238" s="178"/>
      <c r="N238" s="153">
        <f t="shared" si="1"/>
        <v>15440.8</v>
      </c>
      <c r="O238" s="179" t="s">
        <v>51</v>
      </c>
      <c r="P238" s="153"/>
    </row>
    <row r="239" spans="1:16" ht="12.5" hidden="1" x14ac:dyDescent="0.25">
      <c r="A239" s="175" t="s">
        <v>225</v>
      </c>
      <c r="B239" s="176">
        <v>234</v>
      </c>
      <c r="C239" s="149" t="s">
        <v>43</v>
      </c>
      <c r="D239" s="149">
        <v>442</v>
      </c>
      <c r="E239" s="151">
        <v>56</v>
      </c>
      <c r="F239" s="153">
        <v>3500</v>
      </c>
      <c r="G239" s="153">
        <v>620</v>
      </c>
      <c r="H239" s="177">
        <v>100.8</v>
      </c>
      <c r="I239" s="177">
        <f t="shared" si="0"/>
        <v>8960</v>
      </c>
      <c r="J239" s="177">
        <v>500</v>
      </c>
      <c r="K239" s="178">
        <v>500</v>
      </c>
      <c r="L239" s="178"/>
      <c r="M239" s="178"/>
      <c r="N239" s="153">
        <f t="shared" si="1"/>
        <v>14180.8</v>
      </c>
      <c r="O239" s="179" t="s">
        <v>51</v>
      </c>
      <c r="P239" s="153"/>
    </row>
    <row r="240" spans="1:16" ht="12.5" hidden="1" x14ac:dyDescent="0.25">
      <c r="A240" s="175" t="s">
        <v>225</v>
      </c>
      <c r="B240" s="176">
        <v>235</v>
      </c>
      <c r="C240" s="149" t="s">
        <v>44</v>
      </c>
      <c r="D240" s="149">
        <v>436</v>
      </c>
      <c r="E240" s="151">
        <v>55</v>
      </c>
      <c r="F240" s="153">
        <v>5000</v>
      </c>
      <c r="G240" s="153">
        <v>720</v>
      </c>
      <c r="H240" s="177">
        <v>100.8</v>
      </c>
      <c r="I240" s="177">
        <f t="shared" si="0"/>
        <v>8800</v>
      </c>
      <c r="J240" s="177">
        <v>500</v>
      </c>
      <c r="K240" s="178">
        <v>500</v>
      </c>
      <c r="L240" s="178"/>
      <c r="M240" s="178"/>
      <c r="N240" s="153">
        <f t="shared" si="1"/>
        <v>15620.8</v>
      </c>
      <c r="O240" s="179" t="s">
        <v>51</v>
      </c>
      <c r="P240" s="153"/>
    </row>
    <row r="241" spans="1:16" ht="12.5" hidden="1" x14ac:dyDescent="0.25">
      <c r="A241" s="175" t="s">
        <v>225</v>
      </c>
      <c r="B241" s="176">
        <v>236</v>
      </c>
      <c r="C241" s="149" t="s">
        <v>228</v>
      </c>
      <c r="D241" s="149">
        <v>76</v>
      </c>
      <c r="E241" s="151">
        <v>10</v>
      </c>
      <c r="F241" s="153">
        <v>6000</v>
      </c>
      <c r="G241" s="153">
        <v>500</v>
      </c>
      <c r="H241" s="177">
        <v>100.8</v>
      </c>
      <c r="I241" s="177">
        <f t="shared" si="0"/>
        <v>1600</v>
      </c>
      <c r="J241" s="177">
        <v>500</v>
      </c>
      <c r="K241" s="178">
        <v>500</v>
      </c>
      <c r="L241" s="178"/>
      <c r="M241" s="178"/>
      <c r="N241" s="153">
        <f t="shared" si="1"/>
        <v>9200.7999999999993</v>
      </c>
      <c r="O241" s="179" t="s">
        <v>51</v>
      </c>
      <c r="P241" s="153"/>
    </row>
    <row r="242" spans="1:16" ht="12.5" hidden="1" x14ac:dyDescent="0.25">
      <c r="A242" s="175" t="s">
        <v>225</v>
      </c>
      <c r="B242" s="176">
        <v>237</v>
      </c>
      <c r="C242" s="149" t="s">
        <v>494</v>
      </c>
      <c r="D242" s="149">
        <v>112</v>
      </c>
      <c r="E242" s="151">
        <v>14</v>
      </c>
      <c r="F242" s="153">
        <v>7000</v>
      </c>
      <c r="G242" s="153">
        <v>500</v>
      </c>
      <c r="H242" s="177">
        <v>100.8</v>
      </c>
      <c r="I242" s="177">
        <f t="shared" si="0"/>
        <v>2240</v>
      </c>
      <c r="J242" s="177">
        <v>500</v>
      </c>
      <c r="K242" s="178">
        <v>500</v>
      </c>
      <c r="L242" s="178"/>
      <c r="M242" s="178"/>
      <c r="N242" s="153">
        <f t="shared" si="1"/>
        <v>10840.8</v>
      </c>
      <c r="O242" s="179" t="s">
        <v>51</v>
      </c>
      <c r="P242" s="153"/>
    </row>
    <row r="243" spans="1:16" ht="12.5" hidden="1" x14ac:dyDescent="0.25">
      <c r="A243" s="175" t="s">
        <v>225</v>
      </c>
      <c r="B243" s="176">
        <v>238</v>
      </c>
      <c r="C243" s="149" t="s">
        <v>495</v>
      </c>
      <c r="D243" s="149">
        <v>196</v>
      </c>
      <c r="E243" s="151">
        <v>25</v>
      </c>
      <c r="F243" s="153">
        <v>3500</v>
      </c>
      <c r="G243" s="153">
        <v>905</v>
      </c>
      <c r="H243" s="177">
        <v>100.8</v>
      </c>
      <c r="I243" s="177">
        <f t="shared" si="0"/>
        <v>4000</v>
      </c>
      <c r="J243" s="177">
        <v>500</v>
      </c>
      <c r="K243" s="178">
        <v>500</v>
      </c>
      <c r="L243" s="178"/>
      <c r="M243" s="178"/>
      <c r="N243" s="153">
        <f t="shared" si="1"/>
        <v>9505.7999999999993</v>
      </c>
      <c r="O243" s="179" t="s">
        <v>51</v>
      </c>
      <c r="P243" s="153"/>
    </row>
    <row r="244" spans="1:16" ht="12.5" hidden="1" x14ac:dyDescent="0.25">
      <c r="A244" s="175" t="s">
        <v>225</v>
      </c>
      <c r="B244" s="176">
        <v>239</v>
      </c>
      <c r="C244" s="149" t="s">
        <v>496</v>
      </c>
      <c r="D244" s="149">
        <v>76</v>
      </c>
      <c r="E244" s="151">
        <v>10</v>
      </c>
      <c r="F244" s="153">
        <v>5000</v>
      </c>
      <c r="G244" s="153">
        <v>580</v>
      </c>
      <c r="H244" s="177">
        <v>100.8</v>
      </c>
      <c r="I244" s="177">
        <f t="shared" si="0"/>
        <v>1600</v>
      </c>
      <c r="J244" s="177">
        <v>500</v>
      </c>
      <c r="K244" s="178">
        <v>500</v>
      </c>
      <c r="L244" s="178"/>
      <c r="M244" s="178"/>
      <c r="N244" s="153">
        <f t="shared" si="1"/>
        <v>8280.7999999999993</v>
      </c>
      <c r="O244" s="179" t="s">
        <v>51</v>
      </c>
      <c r="P244" s="153"/>
    </row>
    <row r="245" spans="1:16" ht="12.5" hidden="1" x14ac:dyDescent="0.25">
      <c r="A245" s="175" t="s">
        <v>225</v>
      </c>
      <c r="B245" s="176">
        <v>240</v>
      </c>
      <c r="C245" s="149" t="s">
        <v>497</v>
      </c>
      <c r="D245" s="149">
        <v>328</v>
      </c>
      <c r="E245" s="151">
        <v>41</v>
      </c>
      <c r="F245" s="153">
        <v>3500</v>
      </c>
      <c r="G245" s="153">
        <v>470</v>
      </c>
      <c r="H245" s="177">
        <v>100.8</v>
      </c>
      <c r="I245" s="177">
        <f t="shared" si="0"/>
        <v>6560</v>
      </c>
      <c r="J245" s="177">
        <v>500</v>
      </c>
      <c r="K245" s="178">
        <v>500</v>
      </c>
      <c r="L245" s="178"/>
      <c r="M245" s="178"/>
      <c r="N245" s="153">
        <f t="shared" si="1"/>
        <v>11630.8</v>
      </c>
      <c r="O245" s="179" t="s">
        <v>51</v>
      </c>
      <c r="P245" s="153"/>
    </row>
    <row r="246" spans="1:16" ht="12.5" hidden="1" x14ac:dyDescent="0.25">
      <c r="A246" s="175" t="s">
        <v>225</v>
      </c>
      <c r="B246" s="176">
        <v>241</v>
      </c>
      <c r="C246" s="149" t="s">
        <v>498</v>
      </c>
      <c r="D246" s="149">
        <v>337</v>
      </c>
      <c r="E246" s="151">
        <v>43</v>
      </c>
      <c r="F246" s="153">
        <v>3500</v>
      </c>
      <c r="G246" s="153">
        <v>560</v>
      </c>
      <c r="H246" s="177">
        <v>100.8</v>
      </c>
      <c r="I246" s="177">
        <f t="shared" si="0"/>
        <v>6880</v>
      </c>
      <c r="J246" s="177">
        <v>500</v>
      </c>
      <c r="K246" s="178">
        <v>500</v>
      </c>
      <c r="L246" s="178"/>
      <c r="M246" s="178"/>
      <c r="N246" s="153">
        <f t="shared" si="1"/>
        <v>12040.8</v>
      </c>
      <c r="O246" s="179" t="s">
        <v>51</v>
      </c>
      <c r="P246" s="153"/>
    </row>
    <row r="247" spans="1:16" ht="12.5" hidden="1" x14ac:dyDescent="0.25">
      <c r="A247" s="175" t="s">
        <v>229</v>
      </c>
      <c r="B247" s="176">
        <v>242</v>
      </c>
      <c r="C247" s="149" t="s">
        <v>231</v>
      </c>
      <c r="D247" s="149">
        <v>264</v>
      </c>
      <c r="E247" s="151">
        <v>33</v>
      </c>
      <c r="F247" s="153">
        <v>8300</v>
      </c>
      <c r="G247" s="153">
        <v>2180</v>
      </c>
      <c r="H247" s="177">
        <v>100.8</v>
      </c>
      <c r="I247" s="177">
        <f t="shared" si="0"/>
        <v>5280</v>
      </c>
      <c r="J247" s="177">
        <v>500</v>
      </c>
      <c r="K247" s="178">
        <v>500</v>
      </c>
      <c r="L247" s="178"/>
      <c r="M247" s="178"/>
      <c r="N247" s="153">
        <f t="shared" si="1"/>
        <v>16860.8</v>
      </c>
      <c r="O247" s="179" t="s">
        <v>51</v>
      </c>
      <c r="P247" s="153"/>
    </row>
    <row r="248" spans="1:16" ht="12.5" hidden="1" x14ac:dyDescent="0.25">
      <c r="A248" s="175" t="s">
        <v>229</v>
      </c>
      <c r="B248" s="176">
        <v>243</v>
      </c>
      <c r="C248" s="149" t="s">
        <v>234</v>
      </c>
      <c r="D248" s="149">
        <v>40</v>
      </c>
      <c r="E248" s="151">
        <v>5</v>
      </c>
      <c r="F248" s="153">
        <v>3000</v>
      </c>
      <c r="G248" s="153">
        <v>1090</v>
      </c>
      <c r="H248" s="177">
        <v>100.8</v>
      </c>
      <c r="I248" s="177">
        <f t="shared" si="0"/>
        <v>800</v>
      </c>
      <c r="J248" s="177">
        <v>500</v>
      </c>
      <c r="K248" s="178">
        <v>500</v>
      </c>
      <c r="L248" s="178"/>
      <c r="M248" s="178"/>
      <c r="N248" s="153">
        <f t="shared" si="1"/>
        <v>5990.8</v>
      </c>
      <c r="O248" s="179" t="s">
        <v>51</v>
      </c>
      <c r="P248" s="153"/>
    </row>
    <row r="249" spans="1:16" ht="12.5" hidden="1" x14ac:dyDescent="0.25">
      <c r="A249" s="175" t="s">
        <v>229</v>
      </c>
      <c r="B249" s="176">
        <v>244</v>
      </c>
      <c r="C249" s="149" t="s">
        <v>236</v>
      </c>
      <c r="D249" s="149">
        <v>40</v>
      </c>
      <c r="E249" s="151">
        <v>5</v>
      </c>
      <c r="F249" s="153">
        <v>3000</v>
      </c>
      <c r="G249" s="153">
        <v>1080</v>
      </c>
      <c r="H249" s="177">
        <v>100.8</v>
      </c>
      <c r="I249" s="177">
        <f t="shared" si="0"/>
        <v>800</v>
      </c>
      <c r="J249" s="177">
        <v>500</v>
      </c>
      <c r="K249" s="178">
        <v>500</v>
      </c>
      <c r="L249" s="178"/>
      <c r="M249" s="177"/>
      <c r="N249" s="153">
        <f t="shared" si="1"/>
        <v>5980.8</v>
      </c>
      <c r="O249" s="179" t="s">
        <v>51</v>
      </c>
      <c r="P249" s="153"/>
    </row>
    <row r="250" spans="1:16" ht="12.5" hidden="1" x14ac:dyDescent="0.25">
      <c r="A250" s="175" t="s">
        <v>229</v>
      </c>
      <c r="B250" s="176">
        <v>245</v>
      </c>
      <c r="C250" s="149" t="s">
        <v>238</v>
      </c>
      <c r="D250" s="149">
        <v>80</v>
      </c>
      <c r="E250" s="151">
        <v>10</v>
      </c>
      <c r="F250" s="153">
        <v>4700</v>
      </c>
      <c r="G250" s="153">
        <v>1080</v>
      </c>
      <c r="H250" s="177">
        <v>100.8</v>
      </c>
      <c r="I250" s="177">
        <f t="shared" si="0"/>
        <v>1600</v>
      </c>
      <c r="J250" s="177">
        <v>500</v>
      </c>
      <c r="K250" s="178">
        <v>500</v>
      </c>
      <c r="L250" s="178"/>
      <c r="M250" s="178"/>
      <c r="N250" s="153">
        <f t="shared" si="1"/>
        <v>8480.7999999999993</v>
      </c>
      <c r="O250" s="179" t="s">
        <v>51</v>
      </c>
      <c r="P250" s="153"/>
    </row>
    <row r="251" spans="1:16" ht="12.5" hidden="1" x14ac:dyDescent="0.25">
      <c r="A251" s="175" t="s">
        <v>229</v>
      </c>
      <c r="B251" s="176">
        <v>246</v>
      </c>
      <c r="C251" s="149" t="s">
        <v>240</v>
      </c>
      <c r="D251" s="149">
        <v>80</v>
      </c>
      <c r="E251" s="151">
        <v>10</v>
      </c>
      <c r="F251" s="153">
        <v>4400</v>
      </c>
      <c r="G251" s="153">
        <v>1080</v>
      </c>
      <c r="H251" s="177">
        <v>100.8</v>
      </c>
      <c r="I251" s="177">
        <f t="shared" si="0"/>
        <v>1600</v>
      </c>
      <c r="J251" s="177">
        <v>500</v>
      </c>
      <c r="K251" s="178">
        <v>500</v>
      </c>
      <c r="L251" s="178"/>
      <c r="M251" s="178"/>
      <c r="N251" s="153">
        <f t="shared" si="1"/>
        <v>8180.8</v>
      </c>
      <c r="O251" s="179" t="s">
        <v>51</v>
      </c>
      <c r="P251" s="153"/>
    </row>
    <row r="252" spans="1:16" ht="12.5" hidden="1" x14ac:dyDescent="0.25">
      <c r="A252" s="175" t="s">
        <v>229</v>
      </c>
      <c r="B252" s="176">
        <v>247</v>
      </c>
      <c r="C252" s="149" t="s">
        <v>242</v>
      </c>
      <c r="D252" s="149">
        <v>40</v>
      </c>
      <c r="E252" s="151">
        <v>5</v>
      </c>
      <c r="F252" s="153">
        <v>3000</v>
      </c>
      <c r="G252" s="153">
        <v>1080</v>
      </c>
      <c r="H252" s="177">
        <v>100.8</v>
      </c>
      <c r="I252" s="177">
        <f t="shared" si="0"/>
        <v>800</v>
      </c>
      <c r="J252" s="177">
        <v>500</v>
      </c>
      <c r="K252" s="178">
        <v>500</v>
      </c>
      <c r="L252" s="178"/>
      <c r="M252" s="178"/>
      <c r="N252" s="153">
        <f t="shared" si="1"/>
        <v>5980.8</v>
      </c>
      <c r="O252" s="179" t="s">
        <v>51</v>
      </c>
      <c r="P252" s="153"/>
    </row>
    <row r="253" spans="1:16" ht="12.5" hidden="1" x14ac:dyDescent="0.25">
      <c r="A253" s="175" t="s">
        <v>229</v>
      </c>
      <c r="B253" s="176">
        <v>248</v>
      </c>
      <c r="C253" s="149" t="s">
        <v>244</v>
      </c>
      <c r="D253" s="149">
        <v>40</v>
      </c>
      <c r="E253" s="151">
        <v>5</v>
      </c>
      <c r="F253" s="153">
        <v>3000</v>
      </c>
      <c r="G253" s="153">
        <v>1090</v>
      </c>
      <c r="H253" s="177">
        <v>100.8</v>
      </c>
      <c r="I253" s="177">
        <f t="shared" si="0"/>
        <v>800</v>
      </c>
      <c r="J253" s="177">
        <v>500</v>
      </c>
      <c r="K253" s="178">
        <v>500</v>
      </c>
      <c r="L253" s="178"/>
      <c r="M253" s="178"/>
      <c r="N253" s="153">
        <f t="shared" si="1"/>
        <v>5990.8</v>
      </c>
      <c r="O253" s="179" t="s">
        <v>51</v>
      </c>
      <c r="P253" s="153"/>
    </row>
    <row r="254" spans="1:16" ht="12.5" hidden="1" x14ac:dyDescent="0.25">
      <c r="A254" s="175" t="s">
        <v>229</v>
      </c>
      <c r="B254" s="176">
        <v>249</v>
      </c>
      <c r="C254" s="149" t="s">
        <v>246</v>
      </c>
      <c r="D254" s="149">
        <v>40</v>
      </c>
      <c r="E254" s="151">
        <v>5</v>
      </c>
      <c r="F254" s="153">
        <v>3000</v>
      </c>
      <c r="G254" s="153"/>
      <c r="H254" s="177">
        <v>100.8</v>
      </c>
      <c r="I254" s="177">
        <f t="shared" si="0"/>
        <v>800</v>
      </c>
      <c r="J254" s="177">
        <v>500</v>
      </c>
      <c r="K254" s="178">
        <v>500</v>
      </c>
      <c r="L254" s="178"/>
      <c r="M254" s="178"/>
      <c r="N254" s="153">
        <f t="shared" si="1"/>
        <v>4900.8</v>
      </c>
      <c r="O254" s="179" t="s">
        <v>51</v>
      </c>
      <c r="P254" s="153"/>
    </row>
    <row r="255" spans="1:16" ht="12.5" hidden="1" x14ac:dyDescent="0.25">
      <c r="A255" s="175" t="s">
        <v>229</v>
      </c>
      <c r="B255" s="176">
        <v>250</v>
      </c>
      <c r="C255" s="149" t="s">
        <v>499</v>
      </c>
      <c r="D255" s="149">
        <v>40</v>
      </c>
      <c r="E255" s="151">
        <v>5</v>
      </c>
      <c r="F255" s="153">
        <v>4000</v>
      </c>
      <c r="G255" s="153"/>
      <c r="H255" s="177">
        <v>100.8</v>
      </c>
      <c r="I255" s="177">
        <f t="shared" si="0"/>
        <v>800</v>
      </c>
      <c r="J255" s="177">
        <v>500</v>
      </c>
      <c r="K255" s="178">
        <v>500</v>
      </c>
      <c r="L255" s="178"/>
      <c r="M255" s="178"/>
      <c r="N255" s="153">
        <f t="shared" si="1"/>
        <v>5900.8</v>
      </c>
      <c r="O255" s="179" t="s">
        <v>51</v>
      </c>
      <c r="P255" s="153"/>
    </row>
    <row r="256" spans="1:16" ht="12.5" hidden="1" x14ac:dyDescent="0.25">
      <c r="A256" s="175" t="s">
        <v>229</v>
      </c>
      <c r="B256" s="176">
        <v>251</v>
      </c>
      <c r="C256" s="149" t="s">
        <v>500</v>
      </c>
      <c r="D256" s="149">
        <v>24</v>
      </c>
      <c r="E256" s="151">
        <v>3</v>
      </c>
      <c r="F256" s="153">
        <v>2500</v>
      </c>
      <c r="G256" s="153"/>
      <c r="H256" s="177">
        <v>100.8</v>
      </c>
      <c r="I256" s="177">
        <f t="shared" si="0"/>
        <v>480</v>
      </c>
      <c r="J256" s="177">
        <v>500</v>
      </c>
      <c r="K256" s="178">
        <v>500</v>
      </c>
      <c r="L256" s="178"/>
      <c r="M256" s="178"/>
      <c r="N256" s="153">
        <f t="shared" si="1"/>
        <v>4080.8</v>
      </c>
      <c r="O256" s="179" t="s">
        <v>51</v>
      </c>
      <c r="P256" s="153"/>
    </row>
    <row r="257" spans="1:16" ht="12.5" hidden="1" x14ac:dyDescent="0.25">
      <c r="A257" s="175" t="s">
        <v>229</v>
      </c>
      <c r="B257" s="176">
        <v>252</v>
      </c>
      <c r="C257" s="149" t="s">
        <v>501</v>
      </c>
      <c r="D257" s="149">
        <v>80</v>
      </c>
      <c r="E257" s="151">
        <v>10</v>
      </c>
      <c r="F257" s="153">
        <v>5000</v>
      </c>
      <c r="G257" s="153"/>
      <c r="H257" s="177">
        <v>100.8</v>
      </c>
      <c r="I257" s="177">
        <f t="shared" si="0"/>
        <v>1600</v>
      </c>
      <c r="J257" s="177">
        <v>500</v>
      </c>
      <c r="K257" s="178">
        <v>500</v>
      </c>
      <c r="L257" s="178"/>
      <c r="M257" s="178"/>
      <c r="N257" s="153">
        <f t="shared" si="1"/>
        <v>7700.8</v>
      </c>
      <c r="O257" s="179" t="s">
        <v>51</v>
      </c>
      <c r="P257" s="153"/>
    </row>
    <row r="258" spans="1:16" ht="12.5" hidden="1" x14ac:dyDescent="0.25">
      <c r="A258" s="175" t="s">
        <v>229</v>
      </c>
      <c r="B258" s="176">
        <v>253</v>
      </c>
      <c r="C258" s="149" t="s">
        <v>502</v>
      </c>
      <c r="D258" s="149">
        <v>120</v>
      </c>
      <c r="E258" s="151">
        <v>15</v>
      </c>
      <c r="F258" s="153">
        <v>10000</v>
      </c>
      <c r="G258" s="153"/>
      <c r="H258" s="177">
        <v>100.8</v>
      </c>
      <c r="I258" s="177">
        <f t="shared" si="0"/>
        <v>2400</v>
      </c>
      <c r="J258" s="177">
        <v>500</v>
      </c>
      <c r="K258" s="178">
        <v>500</v>
      </c>
      <c r="L258" s="178"/>
      <c r="M258" s="178"/>
      <c r="N258" s="153">
        <f t="shared" si="1"/>
        <v>13500.8</v>
      </c>
      <c r="O258" s="179" t="s">
        <v>51</v>
      </c>
      <c r="P258" s="152"/>
    </row>
    <row r="259" spans="1:16" ht="12.5" hidden="1" x14ac:dyDescent="0.25">
      <c r="A259" s="175" t="s">
        <v>247</v>
      </c>
      <c r="B259" s="176">
        <v>254</v>
      </c>
      <c r="C259" s="149" t="s">
        <v>503</v>
      </c>
      <c r="D259" s="149">
        <v>234</v>
      </c>
      <c r="E259" s="151">
        <v>30</v>
      </c>
      <c r="F259" s="153">
        <v>5000</v>
      </c>
      <c r="G259" s="153">
        <v>500</v>
      </c>
      <c r="H259" s="177">
        <v>100.8</v>
      </c>
      <c r="I259" s="177">
        <f t="shared" si="0"/>
        <v>4800</v>
      </c>
      <c r="J259" s="177">
        <v>500</v>
      </c>
      <c r="K259" s="178">
        <v>500</v>
      </c>
      <c r="L259" s="178"/>
      <c r="M259" s="178"/>
      <c r="N259" s="153">
        <f t="shared" si="1"/>
        <v>11400.8</v>
      </c>
      <c r="O259" s="179" t="s">
        <v>51</v>
      </c>
      <c r="P259" s="153"/>
    </row>
    <row r="260" spans="1:16" ht="12.5" hidden="1" x14ac:dyDescent="0.25">
      <c r="A260" s="175" t="s">
        <v>247</v>
      </c>
      <c r="B260" s="176">
        <v>255</v>
      </c>
      <c r="C260" s="149" t="s">
        <v>249</v>
      </c>
      <c r="D260" s="149">
        <v>132</v>
      </c>
      <c r="E260" s="151">
        <v>17</v>
      </c>
      <c r="F260" s="153">
        <v>7000</v>
      </c>
      <c r="G260" s="153">
        <v>500</v>
      </c>
      <c r="H260" s="177">
        <v>100.8</v>
      </c>
      <c r="I260" s="177">
        <f t="shared" si="0"/>
        <v>2720</v>
      </c>
      <c r="J260" s="177">
        <v>500</v>
      </c>
      <c r="K260" s="178">
        <v>500</v>
      </c>
      <c r="L260" s="178"/>
      <c r="M260" s="178"/>
      <c r="N260" s="153">
        <f t="shared" si="1"/>
        <v>11320.8</v>
      </c>
      <c r="O260" s="179" t="s">
        <v>51</v>
      </c>
      <c r="P260" s="153"/>
    </row>
    <row r="261" spans="1:16" ht="12.5" hidden="1" x14ac:dyDescent="0.25">
      <c r="A261" s="175" t="s">
        <v>95</v>
      </c>
      <c r="B261" s="176">
        <v>1</v>
      </c>
      <c r="C261" s="149" t="s">
        <v>317</v>
      </c>
      <c r="D261" s="149">
        <v>302</v>
      </c>
      <c r="E261" s="151">
        <v>38</v>
      </c>
      <c r="F261" s="153">
        <v>8000</v>
      </c>
      <c r="G261" s="153">
        <v>300</v>
      </c>
      <c r="H261" s="177">
        <v>100.8</v>
      </c>
      <c r="I261" s="177">
        <f t="shared" ref="I261:I323" si="2">E261*160</f>
        <v>6080</v>
      </c>
      <c r="J261" s="177">
        <v>500</v>
      </c>
      <c r="K261" s="178">
        <v>500</v>
      </c>
      <c r="L261" s="178"/>
      <c r="M261" s="178">
        <v>800</v>
      </c>
      <c r="N261" s="153">
        <f t="shared" ref="N261:N323" si="3">F261+G261+H261+I261+L261+M261+J261+K261</f>
        <v>16280.8</v>
      </c>
      <c r="O261" s="179" t="s">
        <v>250</v>
      </c>
      <c r="P261" s="152"/>
    </row>
    <row r="262" spans="1:16" ht="12.5" hidden="1" x14ac:dyDescent="0.25">
      <c r="A262" s="175" t="s">
        <v>95</v>
      </c>
      <c r="B262" s="176">
        <v>2</v>
      </c>
      <c r="C262" s="149" t="s">
        <v>318</v>
      </c>
      <c r="D262" s="149">
        <v>336</v>
      </c>
      <c r="E262" s="151">
        <v>42</v>
      </c>
      <c r="F262" s="153">
        <v>10000</v>
      </c>
      <c r="G262" s="153">
        <v>685</v>
      </c>
      <c r="H262" s="177">
        <v>100.8</v>
      </c>
      <c r="I262" s="177">
        <f t="shared" si="2"/>
        <v>6720</v>
      </c>
      <c r="J262" s="177">
        <v>500</v>
      </c>
      <c r="K262" s="178">
        <v>500</v>
      </c>
      <c r="L262" s="178"/>
      <c r="M262" s="178">
        <v>800</v>
      </c>
      <c r="N262" s="153">
        <f t="shared" si="3"/>
        <v>19305.8</v>
      </c>
      <c r="O262" s="179" t="s">
        <v>250</v>
      </c>
      <c r="P262" s="153"/>
    </row>
    <row r="263" spans="1:16" ht="12.5" hidden="1" x14ac:dyDescent="0.25">
      <c r="A263" s="175" t="s">
        <v>95</v>
      </c>
      <c r="B263" s="176">
        <v>3</v>
      </c>
      <c r="C263" s="149" t="s">
        <v>319</v>
      </c>
      <c r="D263" s="149">
        <v>445</v>
      </c>
      <c r="E263" s="151">
        <v>56</v>
      </c>
      <c r="F263" s="153">
        <v>8000</v>
      </c>
      <c r="G263" s="153">
        <v>400</v>
      </c>
      <c r="H263" s="177">
        <v>100.8</v>
      </c>
      <c r="I263" s="177">
        <f t="shared" si="2"/>
        <v>8960</v>
      </c>
      <c r="J263" s="177">
        <v>500</v>
      </c>
      <c r="K263" s="178">
        <v>500</v>
      </c>
      <c r="L263" s="178"/>
      <c r="M263" s="177">
        <v>800</v>
      </c>
      <c r="N263" s="153">
        <f t="shared" si="3"/>
        <v>19260.8</v>
      </c>
      <c r="O263" s="179" t="s">
        <v>250</v>
      </c>
      <c r="P263" s="153"/>
    </row>
    <row r="264" spans="1:16" ht="12.5" hidden="1" x14ac:dyDescent="0.25">
      <c r="A264" s="175" t="s">
        <v>95</v>
      </c>
      <c r="B264" s="176">
        <v>4</v>
      </c>
      <c r="C264" s="149" t="s">
        <v>100</v>
      </c>
      <c r="D264" s="149">
        <v>226</v>
      </c>
      <c r="E264" s="151">
        <v>29</v>
      </c>
      <c r="F264" s="153">
        <v>10000</v>
      </c>
      <c r="G264" s="153">
        <v>590</v>
      </c>
      <c r="H264" s="177">
        <v>100.8</v>
      </c>
      <c r="I264" s="177">
        <f t="shared" si="2"/>
        <v>4640</v>
      </c>
      <c r="J264" s="177">
        <v>500</v>
      </c>
      <c r="K264" s="178">
        <v>500</v>
      </c>
      <c r="L264" s="178"/>
      <c r="M264" s="178">
        <v>800</v>
      </c>
      <c r="N264" s="153">
        <f t="shared" si="3"/>
        <v>17130.8</v>
      </c>
      <c r="O264" s="179" t="s">
        <v>250</v>
      </c>
      <c r="P264" s="153"/>
    </row>
    <row r="265" spans="1:16" ht="12.5" hidden="1" x14ac:dyDescent="0.25">
      <c r="A265" s="175" t="s">
        <v>95</v>
      </c>
      <c r="B265" s="176">
        <v>5</v>
      </c>
      <c r="C265" s="149" t="s">
        <v>102</v>
      </c>
      <c r="D265" s="149">
        <v>306</v>
      </c>
      <c r="E265" s="151">
        <v>39</v>
      </c>
      <c r="F265" s="153">
        <v>10000</v>
      </c>
      <c r="G265" s="153">
        <v>740</v>
      </c>
      <c r="H265" s="177">
        <v>100.8</v>
      </c>
      <c r="I265" s="177">
        <f t="shared" si="2"/>
        <v>6240</v>
      </c>
      <c r="J265" s="177">
        <v>500</v>
      </c>
      <c r="K265" s="178">
        <v>500</v>
      </c>
      <c r="L265" s="178"/>
      <c r="M265" s="178">
        <v>800</v>
      </c>
      <c r="N265" s="153">
        <f t="shared" si="3"/>
        <v>18880.8</v>
      </c>
      <c r="O265" s="179" t="s">
        <v>250</v>
      </c>
      <c r="P265" s="153"/>
    </row>
    <row r="266" spans="1:16" ht="12.5" hidden="1" x14ac:dyDescent="0.25">
      <c r="A266" s="175" t="s">
        <v>95</v>
      </c>
      <c r="B266" s="176">
        <v>6</v>
      </c>
      <c r="C266" s="149" t="s">
        <v>104</v>
      </c>
      <c r="D266" s="149">
        <v>306</v>
      </c>
      <c r="E266" s="151">
        <v>39</v>
      </c>
      <c r="F266" s="153">
        <v>10000</v>
      </c>
      <c r="G266" s="153">
        <v>625</v>
      </c>
      <c r="H266" s="177">
        <v>100.8</v>
      </c>
      <c r="I266" s="177">
        <f t="shared" si="2"/>
        <v>6240</v>
      </c>
      <c r="J266" s="177">
        <v>500</v>
      </c>
      <c r="K266" s="178">
        <v>500</v>
      </c>
      <c r="L266" s="178"/>
      <c r="M266" s="178">
        <v>800</v>
      </c>
      <c r="N266" s="153">
        <f t="shared" si="3"/>
        <v>18765.8</v>
      </c>
      <c r="O266" s="179" t="s">
        <v>250</v>
      </c>
      <c r="P266" s="153"/>
    </row>
    <row r="267" spans="1:16" ht="12.5" hidden="1" x14ac:dyDescent="0.25">
      <c r="A267" s="175" t="s">
        <v>95</v>
      </c>
      <c r="B267" s="176">
        <v>7</v>
      </c>
      <c r="C267" s="149" t="s">
        <v>323</v>
      </c>
      <c r="D267" s="180">
        <v>1276</v>
      </c>
      <c r="E267" s="151">
        <v>160</v>
      </c>
      <c r="F267" s="153">
        <v>10000</v>
      </c>
      <c r="G267" s="153">
        <v>350</v>
      </c>
      <c r="H267" s="177">
        <v>100.8</v>
      </c>
      <c r="I267" s="177">
        <f t="shared" si="2"/>
        <v>25600</v>
      </c>
      <c r="J267" s="177">
        <v>500</v>
      </c>
      <c r="K267" s="178">
        <v>500</v>
      </c>
      <c r="L267" s="178"/>
      <c r="M267" s="178">
        <v>800</v>
      </c>
      <c r="N267" s="153">
        <f t="shared" si="3"/>
        <v>37850.800000000003</v>
      </c>
      <c r="O267" s="179" t="s">
        <v>250</v>
      </c>
      <c r="P267" s="153"/>
    </row>
    <row r="268" spans="1:16" ht="12.5" hidden="1" x14ac:dyDescent="0.25">
      <c r="A268" s="175" t="s">
        <v>95</v>
      </c>
      <c r="B268" s="176">
        <v>8</v>
      </c>
      <c r="C268" s="149" t="s">
        <v>324</v>
      </c>
      <c r="D268" s="149">
        <v>352</v>
      </c>
      <c r="E268" s="151">
        <v>44</v>
      </c>
      <c r="F268" s="153">
        <v>8000</v>
      </c>
      <c r="G268" s="153">
        <v>400</v>
      </c>
      <c r="H268" s="177">
        <v>100.8</v>
      </c>
      <c r="I268" s="177">
        <f t="shared" si="2"/>
        <v>7040</v>
      </c>
      <c r="J268" s="177">
        <v>500</v>
      </c>
      <c r="K268" s="178">
        <v>500</v>
      </c>
      <c r="L268" s="178"/>
      <c r="M268" s="178">
        <v>800</v>
      </c>
      <c r="N268" s="153">
        <f t="shared" si="3"/>
        <v>17340.8</v>
      </c>
      <c r="O268" s="179" t="s">
        <v>250</v>
      </c>
      <c r="P268" s="153"/>
    </row>
    <row r="269" spans="1:16" ht="12.5" hidden="1" x14ac:dyDescent="0.25">
      <c r="A269" s="175" t="s">
        <v>95</v>
      </c>
      <c r="B269" s="176">
        <v>9</v>
      </c>
      <c r="C269" s="149" t="s">
        <v>325</v>
      </c>
      <c r="D269" s="149">
        <v>318</v>
      </c>
      <c r="E269" s="151">
        <v>40</v>
      </c>
      <c r="F269" s="153">
        <v>9000</v>
      </c>
      <c r="G269" s="153">
        <v>400</v>
      </c>
      <c r="H269" s="177">
        <v>100.8</v>
      </c>
      <c r="I269" s="177">
        <f t="shared" si="2"/>
        <v>6400</v>
      </c>
      <c r="J269" s="177">
        <v>500</v>
      </c>
      <c r="K269" s="178">
        <v>500</v>
      </c>
      <c r="L269" s="178"/>
      <c r="M269" s="177">
        <v>800</v>
      </c>
      <c r="N269" s="153">
        <f t="shared" si="3"/>
        <v>17700.8</v>
      </c>
      <c r="O269" s="179" t="s">
        <v>250</v>
      </c>
      <c r="P269" s="153"/>
    </row>
    <row r="270" spans="1:16" ht="12.5" hidden="1" x14ac:dyDescent="0.25">
      <c r="A270" s="175" t="s">
        <v>95</v>
      </c>
      <c r="B270" s="176">
        <v>10</v>
      </c>
      <c r="C270" s="149" t="s">
        <v>326</v>
      </c>
      <c r="D270" s="149">
        <v>152</v>
      </c>
      <c r="E270" s="151">
        <v>19</v>
      </c>
      <c r="F270" s="153">
        <v>10000</v>
      </c>
      <c r="G270" s="153">
        <v>500</v>
      </c>
      <c r="H270" s="177">
        <v>100.8</v>
      </c>
      <c r="I270" s="177">
        <f t="shared" si="2"/>
        <v>3040</v>
      </c>
      <c r="J270" s="177">
        <v>500</v>
      </c>
      <c r="K270" s="178">
        <v>500</v>
      </c>
      <c r="L270" s="178"/>
      <c r="M270" s="177">
        <v>800</v>
      </c>
      <c r="N270" s="153">
        <f t="shared" si="3"/>
        <v>15440.8</v>
      </c>
      <c r="O270" s="179" t="s">
        <v>250</v>
      </c>
      <c r="P270" s="153"/>
    </row>
    <row r="271" spans="1:16" ht="12.5" hidden="1" x14ac:dyDescent="0.25">
      <c r="A271" s="175" t="s">
        <v>95</v>
      </c>
      <c r="B271" s="176">
        <v>11</v>
      </c>
      <c r="C271" s="149" t="s">
        <v>327</v>
      </c>
      <c r="D271" s="149">
        <v>96</v>
      </c>
      <c r="E271" s="151">
        <v>12</v>
      </c>
      <c r="F271" s="153">
        <v>3500</v>
      </c>
      <c r="G271" s="153">
        <v>500</v>
      </c>
      <c r="H271" s="177">
        <v>100.8</v>
      </c>
      <c r="I271" s="177">
        <f t="shared" si="2"/>
        <v>1920</v>
      </c>
      <c r="J271" s="177">
        <v>500</v>
      </c>
      <c r="K271" s="178">
        <v>500</v>
      </c>
      <c r="L271" s="178"/>
      <c r="M271" s="178">
        <v>800</v>
      </c>
      <c r="N271" s="153">
        <f t="shared" si="3"/>
        <v>7820.8</v>
      </c>
      <c r="O271" s="179" t="s">
        <v>250</v>
      </c>
      <c r="P271" s="153"/>
    </row>
    <row r="272" spans="1:16" ht="12.5" hidden="1" x14ac:dyDescent="0.25">
      <c r="A272" s="175" t="s">
        <v>95</v>
      </c>
      <c r="B272" s="176">
        <v>12</v>
      </c>
      <c r="C272" s="149" t="s">
        <v>328</v>
      </c>
      <c r="D272" s="149">
        <v>445</v>
      </c>
      <c r="E272" s="151">
        <v>56</v>
      </c>
      <c r="F272" s="153">
        <v>8000</v>
      </c>
      <c r="G272" s="153">
        <v>300</v>
      </c>
      <c r="H272" s="177">
        <v>100.8</v>
      </c>
      <c r="I272" s="177">
        <f t="shared" si="2"/>
        <v>8960</v>
      </c>
      <c r="J272" s="177">
        <v>500</v>
      </c>
      <c r="K272" s="178">
        <v>500</v>
      </c>
      <c r="L272" s="178"/>
      <c r="M272" s="178">
        <v>800</v>
      </c>
      <c r="N272" s="153">
        <f t="shared" si="3"/>
        <v>19160.8</v>
      </c>
      <c r="O272" s="179" t="s">
        <v>250</v>
      </c>
      <c r="P272" s="153"/>
    </row>
    <row r="273" spans="1:16" ht="12.5" hidden="1" x14ac:dyDescent="0.25">
      <c r="A273" s="175" t="s">
        <v>95</v>
      </c>
      <c r="B273" s="176">
        <v>13</v>
      </c>
      <c r="C273" s="149" t="s">
        <v>329</v>
      </c>
      <c r="D273" s="149">
        <v>212</v>
      </c>
      <c r="E273" s="151">
        <v>27</v>
      </c>
      <c r="F273" s="153">
        <v>8000</v>
      </c>
      <c r="G273" s="153">
        <v>500</v>
      </c>
      <c r="H273" s="177">
        <v>100.8</v>
      </c>
      <c r="I273" s="177">
        <f t="shared" si="2"/>
        <v>4320</v>
      </c>
      <c r="J273" s="177">
        <v>500</v>
      </c>
      <c r="K273" s="178">
        <v>500</v>
      </c>
      <c r="L273" s="178"/>
      <c r="M273" s="178">
        <v>800</v>
      </c>
      <c r="N273" s="153">
        <f t="shared" si="3"/>
        <v>14720.8</v>
      </c>
      <c r="O273" s="179" t="s">
        <v>250</v>
      </c>
      <c r="P273" s="153"/>
    </row>
    <row r="274" spans="1:16" ht="12.5" hidden="1" x14ac:dyDescent="0.25">
      <c r="A274" s="175" t="s">
        <v>95</v>
      </c>
      <c r="B274" s="176">
        <v>14</v>
      </c>
      <c r="C274" s="149" t="s">
        <v>31</v>
      </c>
      <c r="D274" s="149">
        <v>232</v>
      </c>
      <c r="E274" s="151">
        <v>29</v>
      </c>
      <c r="F274" s="153">
        <v>10000</v>
      </c>
      <c r="G274" s="153">
        <v>500</v>
      </c>
      <c r="H274" s="177">
        <v>100.8</v>
      </c>
      <c r="I274" s="177">
        <f t="shared" si="2"/>
        <v>4640</v>
      </c>
      <c r="J274" s="177">
        <v>500</v>
      </c>
      <c r="K274" s="178">
        <v>500</v>
      </c>
      <c r="L274" s="178"/>
      <c r="M274" s="178">
        <v>800</v>
      </c>
      <c r="N274" s="153">
        <f t="shared" si="3"/>
        <v>17040.8</v>
      </c>
      <c r="O274" s="179" t="s">
        <v>250</v>
      </c>
      <c r="P274" s="153"/>
    </row>
    <row r="275" spans="1:16" ht="12.5" hidden="1" x14ac:dyDescent="0.25">
      <c r="A275" s="175" t="s">
        <v>95</v>
      </c>
      <c r="B275" s="176">
        <v>15</v>
      </c>
      <c r="C275" s="149" t="s">
        <v>330</v>
      </c>
      <c r="D275" s="149">
        <v>312</v>
      </c>
      <c r="E275" s="151">
        <v>39</v>
      </c>
      <c r="F275" s="153">
        <v>8000</v>
      </c>
      <c r="G275" s="153">
        <v>500</v>
      </c>
      <c r="H275" s="177">
        <v>100.8</v>
      </c>
      <c r="I275" s="177">
        <f t="shared" si="2"/>
        <v>6240</v>
      </c>
      <c r="J275" s="177">
        <v>500</v>
      </c>
      <c r="K275" s="178">
        <v>500</v>
      </c>
      <c r="L275" s="178"/>
      <c r="M275" s="177">
        <v>800</v>
      </c>
      <c r="N275" s="153">
        <f t="shared" si="3"/>
        <v>16640.8</v>
      </c>
      <c r="O275" s="179" t="s">
        <v>250</v>
      </c>
      <c r="P275" s="153"/>
    </row>
    <row r="276" spans="1:16" ht="12.5" hidden="1" x14ac:dyDescent="0.25">
      <c r="A276" s="175" t="s">
        <v>95</v>
      </c>
      <c r="B276" s="176">
        <v>16</v>
      </c>
      <c r="C276" s="149" t="s">
        <v>331</v>
      </c>
      <c r="D276" s="149">
        <v>232</v>
      </c>
      <c r="E276" s="151">
        <v>29</v>
      </c>
      <c r="F276" s="153">
        <v>8000</v>
      </c>
      <c r="G276" s="153">
        <v>886</v>
      </c>
      <c r="H276" s="177">
        <v>100.8</v>
      </c>
      <c r="I276" s="177">
        <f t="shared" si="2"/>
        <v>4640</v>
      </c>
      <c r="J276" s="177">
        <v>500</v>
      </c>
      <c r="K276" s="178">
        <v>500</v>
      </c>
      <c r="L276" s="181"/>
      <c r="M276" s="177">
        <v>800</v>
      </c>
      <c r="N276" s="153">
        <f t="shared" si="3"/>
        <v>15426.8</v>
      </c>
      <c r="O276" s="179" t="s">
        <v>250</v>
      </c>
      <c r="P276" s="153"/>
    </row>
    <row r="277" spans="1:16" ht="12.5" hidden="1" x14ac:dyDescent="0.25">
      <c r="A277" s="175" t="s">
        <v>95</v>
      </c>
      <c r="B277" s="176">
        <v>17</v>
      </c>
      <c r="C277" s="149" t="s">
        <v>108</v>
      </c>
      <c r="D277" s="149">
        <v>162</v>
      </c>
      <c r="E277" s="151">
        <v>21</v>
      </c>
      <c r="F277" s="153">
        <v>10000</v>
      </c>
      <c r="G277" s="153">
        <v>500</v>
      </c>
      <c r="H277" s="177">
        <v>100.8</v>
      </c>
      <c r="I277" s="177">
        <f t="shared" si="2"/>
        <v>3360</v>
      </c>
      <c r="J277" s="177">
        <v>500</v>
      </c>
      <c r="K277" s="178">
        <v>500</v>
      </c>
      <c r="L277" s="178"/>
      <c r="M277" s="177">
        <v>800</v>
      </c>
      <c r="N277" s="153">
        <f t="shared" si="3"/>
        <v>15760.8</v>
      </c>
      <c r="O277" s="179" t="s">
        <v>250</v>
      </c>
      <c r="P277" s="153"/>
    </row>
    <row r="278" spans="1:16" ht="12.5" hidden="1" x14ac:dyDescent="0.25">
      <c r="A278" s="175" t="s">
        <v>95</v>
      </c>
      <c r="B278" s="176">
        <v>18</v>
      </c>
      <c r="C278" s="149" t="s">
        <v>110</v>
      </c>
      <c r="D278" s="149">
        <v>242</v>
      </c>
      <c r="E278" s="151">
        <v>31</v>
      </c>
      <c r="F278" s="153">
        <v>10000</v>
      </c>
      <c r="G278" s="153">
        <v>500</v>
      </c>
      <c r="H278" s="177">
        <v>100.8</v>
      </c>
      <c r="I278" s="177">
        <f t="shared" si="2"/>
        <v>4960</v>
      </c>
      <c r="J278" s="177">
        <v>500</v>
      </c>
      <c r="K278" s="178">
        <v>500</v>
      </c>
      <c r="L278" s="178"/>
      <c r="M278" s="178">
        <v>800</v>
      </c>
      <c r="N278" s="153">
        <f t="shared" si="3"/>
        <v>17360.8</v>
      </c>
      <c r="O278" s="179" t="s">
        <v>250</v>
      </c>
      <c r="P278" s="153"/>
    </row>
    <row r="279" spans="1:16" ht="12.5" hidden="1" x14ac:dyDescent="0.25">
      <c r="A279" s="175" t="s">
        <v>95</v>
      </c>
      <c r="B279" s="176">
        <v>19</v>
      </c>
      <c r="C279" s="149" t="s">
        <v>252</v>
      </c>
      <c r="D279" s="149">
        <v>72</v>
      </c>
      <c r="E279" s="151">
        <v>9</v>
      </c>
      <c r="F279" s="153">
        <v>3400</v>
      </c>
      <c r="G279" s="153">
        <v>500</v>
      </c>
      <c r="H279" s="177">
        <v>100.8</v>
      </c>
      <c r="I279" s="177">
        <f t="shared" si="2"/>
        <v>1440</v>
      </c>
      <c r="J279" s="177">
        <v>500</v>
      </c>
      <c r="K279" s="178">
        <v>500</v>
      </c>
      <c r="L279" s="178"/>
      <c r="M279" s="178">
        <v>800</v>
      </c>
      <c r="N279" s="153">
        <f t="shared" si="3"/>
        <v>7240.8</v>
      </c>
      <c r="O279" s="179" t="s">
        <v>250</v>
      </c>
      <c r="P279" s="153"/>
    </row>
    <row r="280" spans="1:16" ht="12.5" hidden="1" x14ac:dyDescent="0.25">
      <c r="A280" s="175" t="s">
        <v>95</v>
      </c>
      <c r="B280" s="176">
        <v>20</v>
      </c>
      <c r="C280" s="149" t="s">
        <v>254</v>
      </c>
      <c r="D280" s="149">
        <v>64</v>
      </c>
      <c r="E280" s="151">
        <v>8</v>
      </c>
      <c r="F280" s="153">
        <v>3400</v>
      </c>
      <c r="G280" s="153">
        <v>500</v>
      </c>
      <c r="H280" s="177">
        <v>100.8</v>
      </c>
      <c r="I280" s="177">
        <f t="shared" si="2"/>
        <v>1280</v>
      </c>
      <c r="J280" s="177">
        <v>500</v>
      </c>
      <c r="K280" s="178">
        <v>500</v>
      </c>
      <c r="L280" s="178"/>
      <c r="M280" s="178">
        <v>800</v>
      </c>
      <c r="N280" s="153">
        <f t="shared" si="3"/>
        <v>7080.8</v>
      </c>
      <c r="O280" s="179" t="s">
        <v>250</v>
      </c>
      <c r="P280" s="153"/>
    </row>
    <row r="281" spans="1:16" ht="12.5" hidden="1" x14ac:dyDescent="0.25">
      <c r="A281" s="175" t="s">
        <v>95</v>
      </c>
      <c r="B281" s="176">
        <v>21</v>
      </c>
      <c r="C281" s="149" t="s">
        <v>504</v>
      </c>
      <c r="D281" s="149">
        <v>64</v>
      </c>
      <c r="E281" s="151">
        <v>8</v>
      </c>
      <c r="F281" s="153">
        <v>3400</v>
      </c>
      <c r="G281" s="153">
        <v>500</v>
      </c>
      <c r="H281" s="177">
        <v>100.8</v>
      </c>
      <c r="I281" s="177">
        <f t="shared" si="2"/>
        <v>1280</v>
      </c>
      <c r="J281" s="177">
        <v>500</v>
      </c>
      <c r="K281" s="178">
        <v>500</v>
      </c>
      <c r="L281" s="178"/>
      <c r="M281" s="178">
        <v>800</v>
      </c>
      <c r="N281" s="153">
        <f t="shared" si="3"/>
        <v>7080.8</v>
      </c>
      <c r="O281" s="179" t="s">
        <v>250</v>
      </c>
      <c r="P281" s="153"/>
    </row>
    <row r="282" spans="1:16" ht="12.5" hidden="1" x14ac:dyDescent="0.25">
      <c r="A282" s="175" t="s">
        <v>95</v>
      </c>
      <c r="B282" s="176">
        <v>22</v>
      </c>
      <c r="C282" s="149" t="s">
        <v>505</v>
      </c>
      <c r="D282" s="149">
        <v>52</v>
      </c>
      <c r="E282" s="151">
        <v>7</v>
      </c>
      <c r="F282" s="153">
        <v>1300</v>
      </c>
      <c r="G282" s="153"/>
      <c r="H282" s="177">
        <v>100.8</v>
      </c>
      <c r="I282" s="177">
        <f t="shared" si="2"/>
        <v>1120</v>
      </c>
      <c r="J282" s="177">
        <v>500</v>
      </c>
      <c r="K282" s="178">
        <v>500</v>
      </c>
      <c r="L282" s="178"/>
      <c r="M282" s="178">
        <v>800</v>
      </c>
      <c r="N282" s="153">
        <f t="shared" si="3"/>
        <v>4320.8</v>
      </c>
      <c r="O282" s="179" t="s">
        <v>250</v>
      </c>
      <c r="P282" s="153"/>
    </row>
    <row r="283" spans="1:16" ht="12.5" hidden="1" x14ac:dyDescent="0.25">
      <c r="A283" s="175" t="s">
        <v>95</v>
      </c>
      <c r="B283" s="176">
        <v>23</v>
      </c>
      <c r="C283" s="149" t="s">
        <v>506</v>
      </c>
      <c r="D283" s="149">
        <v>64</v>
      </c>
      <c r="E283" s="151">
        <v>8</v>
      </c>
      <c r="F283" s="153">
        <v>1600</v>
      </c>
      <c r="G283" s="153"/>
      <c r="H283" s="177">
        <v>100.8</v>
      </c>
      <c r="I283" s="177">
        <f t="shared" si="2"/>
        <v>1280</v>
      </c>
      <c r="J283" s="177">
        <v>500</v>
      </c>
      <c r="K283" s="178">
        <v>500</v>
      </c>
      <c r="L283" s="178"/>
      <c r="M283" s="178">
        <v>800</v>
      </c>
      <c r="N283" s="153">
        <f t="shared" si="3"/>
        <v>4780.8</v>
      </c>
      <c r="O283" s="179" t="s">
        <v>250</v>
      </c>
      <c r="P283" s="153"/>
    </row>
    <row r="284" spans="1:16" ht="12.5" hidden="1" x14ac:dyDescent="0.25">
      <c r="A284" s="175" t="s">
        <v>95</v>
      </c>
      <c r="B284" s="176">
        <v>24</v>
      </c>
      <c r="C284" s="149" t="s">
        <v>507</v>
      </c>
      <c r="D284" s="149">
        <v>52</v>
      </c>
      <c r="E284" s="151">
        <v>7</v>
      </c>
      <c r="F284" s="153">
        <v>1300</v>
      </c>
      <c r="G284" s="153"/>
      <c r="H284" s="177">
        <v>100.8</v>
      </c>
      <c r="I284" s="177">
        <f t="shared" si="2"/>
        <v>1120</v>
      </c>
      <c r="J284" s="177">
        <v>500</v>
      </c>
      <c r="K284" s="178">
        <v>500</v>
      </c>
      <c r="L284" s="178"/>
      <c r="M284" s="178">
        <v>800</v>
      </c>
      <c r="N284" s="153">
        <f t="shared" si="3"/>
        <v>4320.8</v>
      </c>
      <c r="O284" s="179" t="s">
        <v>250</v>
      </c>
      <c r="P284" s="153"/>
    </row>
    <row r="285" spans="1:16" ht="12.5" hidden="1" x14ac:dyDescent="0.25">
      <c r="A285" s="175" t="s">
        <v>95</v>
      </c>
      <c r="B285" s="176">
        <v>25</v>
      </c>
      <c r="C285" s="149" t="s">
        <v>256</v>
      </c>
      <c r="D285" s="149">
        <v>236</v>
      </c>
      <c r="E285" s="151">
        <v>30</v>
      </c>
      <c r="F285" s="153">
        <v>10400</v>
      </c>
      <c r="G285" s="153">
        <v>570</v>
      </c>
      <c r="H285" s="177">
        <v>100.8</v>
      </c>
      <c r="I285" s="177">
        <f t="shared" si="2"/>
        <v>4800</v>
      </c>
      <c r="J285" s="177">
        <v>500</v>
      </c>
      <c r="K285" s="178">
        <v>500</v>
      </c>
      <c r="L285" s="178"/>
      <c r="M285" s="178">
        <v>800</v>
      </c>
      <c r="N285" s="153">
        <f t="shared" si="3"/>
        <v>17670.8</v>
      </c>
      <c r="O285" s="179" t="s">
        <v>250</v>
      </c>
      <c r="P285" s="153"/>
    </row>
    <row r="286" spans="1:16" ht="12.5" hidden="1" x14ac:dyDescent="0.25">
      <c r="A286" s="175" t="s">
        <v>95</v>
      </c>
      <c r="B286" s="176">
        <v>26</v>
      </c>
      <c r="C286" s="149" t="s">
        <v>508</v>
      </c>
      <c r="D286" s="149">
        <v>40</v>
      </c>
      <c r="E286" s="151">
        <v>5</v>
      </c>
      <c r="F286" s="153">
        <v>1000</v>
      </c>
      <c r="G286" s="153"/>
      <c r="H286" s="177">
        <v>100.8</v>
      </c>
      <c r="I286" s="177">
        <f t="shared" si="2"/>
        <v>800</v>
      </c>
      <c r="J286" s="177">
        <v>500</v>
      </c>
      <c r="K286" s="178">
        <v>500</v>
      </c>
      <c r="L286" s="178"/>
      <c r="M286" s="178">
        <v>800</v>
      </c>
      <c r="N286" s="153">
        <f t="shared" si="3"/>
        <v>3700.8</v>
      </c>
      <c r="O286" s="179" t="s">
        <v>250</v>
      </c>
      <c r="P286" s="153"/>
    </row>
    <row r="287" spans="1:16" ht="12.5" hidden="1" x14ac:dyDescent="0.25">
      <c r="A287" s="175" t="s">
        <v>95</v>
      </c>
      <c r="B287" s="176">
        <v>27</v>
      </c>
      <c r="C287" s="149" t="s">
        <v>509</v>
      </c>
      <c r="D287" s="149">
        <v>44</v>
      </c>
      <c r="E287" s="151">
        <v>6</v>
      </c>
      <c r="F287" s="153">
        <v>2100</v>
      </c>
      <c r="G287" s="153"/>
      <c r="H287" s="177">
        <v>100.8</v>
      </c>
      <c r="I287" s="177">
        <f t="shared" si="2"/>
        <v>960</v>
      </c>
      <c r="J287" s="177">
        <v>500</v>
      </c>
      <c r="K287" s="178">
        <v>500</v>
      </c>
      <c r="L287" s="178"/>
      <c r="M287" s="178">
        <v>800</v>
      </c>
      <c r="N287" s="153">
        <f t="shared" si="3"/>
        <v>4960.8</v>
      </c>
      <c r="O287" s="179" t="s">
        <v>250</v>
      </c>
      <c r="P287" s="153"/>
    </row>
    <row r="288" spans="1:16" ht="12.5" hidden="1" x14ac:dyDescent="0.25">
      <c r="A288" s="175" t="s">
        <v>95</v>
      </c>
      <c r="B288" s="176">
        <v>28</v>
      </c>
      <c r="C288" s="149" t="s">
        <v>510</v>
      </c>
      <c r="D288" s="149">
        <v>70</v>
      </c>
      <c r="E288" s="151">
        <v>9</v>
      </c>
      <c r="F288" s="153">
        <v>1300</v>
      </c>
      <c r="G288" s="153"/>
      <c r="H288" s="177">
        <v>100.8</v>
      </c>
      <c r="I288" s="177">
        <f t="shared" si="2"/>
        <v>1440</v>
      </c>
      <c r="J288" s="177">
        <v>500</v>
      </c>
      <c r="K288" s="178">
        <v>500</v>
      </c>
      <c r="L288" s="178"/>
      <c r="M288" s="178">
        <v>800</v>
      </c>
      <c r="N288" s="153">
        <f t="shared" si="3"/>
        <v>4640.8</v>
      </c>
      <c r="O288" s="179" t="s">
        <v>250</v>
      </c>
      <c r="P288" s="153"/>
    </row>
    <row r="289" spans="1:16" ht="12.5" hidden="1" x14ac:dyDescent="0.25">
      <c r="A289" s="175" t="s">
        <v>95</v>
      </c>
      <c r="B289" s="176">
        <v>29</v>
      </c>
      <c r="C289" s="149" t="s">
        <v>511</v>
      </c>
      <c r="D289" s="149">
        <v>70</v>
      </c>
      <c r="E289" s="151">
        <v>9</v>
      </c>
      <c r="F289" s="153">
        <v>1300</v>
      </c>
      <c r="G289" s="153"/>
      <c r="H289" s="177">
        <v>100.8</v>
      </c>
      <c r="I289" s="177">
        <f t="shared" si="2"/>
        <v>1440</v>
      </c>
      <c r="J289" s="177">
        <v>500</v>
      </c>
      <c r="K289" s="178">
        <v>500</v>
      </c>
      <c r="L289" s="178"/>
      <c r="M289" s="178">
        <v>800</v>
      </c>
      <c r="N289" s="153">
        <f t="shared" si="3"/>
        <v>4640.8</v>
      </c>
      <c r="O289" s="179" t="s">
        <v>250</v>
      </c>
      <c r="P289" s="153"/>
    </row>
    <row r="290" spans="1:16" ht="12.5" hidden="1" x14ac:dyDescent="0.25">
      <c r="A290" s="175" t="s">
        <v>95</v>
      </c>
      <c r="B290" s="176">
        <v>30</v>
      </c>
      <c r="C290" s="149" t="s">
        <v>512</v>
      </c>
      <c r="D290" s="149">
        <v>88</v>
      </c>
      <c r="E290" s="151">
        <v>11</v>
      </c>
      <c r="F290" s="153">
        <v>2600</v>
      </c>
      <c r="G290" s="153"/>
      <c r="H290" s="177">
        <v>100.8</v>
      </c>
      <c r="I290" s="177">
        <f t="shared" si="2"/>
        <v>1760</v>
      </c>
      <c r="J290" s="177">
        <v>500</v>
      </c>
      <c r="K290" s="178">
        <v>500</v>
      </c>
      <c r="L290" s="178"/>
      <c r="M290" s="178">
        <v>800</v>
      </c>
      <c r="N290" s="153">
        <f t="shared" si="3"/>
        <v>6260.8</v>
      </c>
      <c r="O290" s="179" t="s">
        <v>250</v>
      </c>
      <c r="P290" s="153"/>
    </row>
    <row r="291" spans="1:16" ht="12.5" hidden="1" x14ac:dyDescent="0.25">
      <c r="A291" s="175" t="s">
        <v>95</v>
      </c>
      <c r="B291" s="176">
        <v>31</v>
      </c>
      <c r="C291" s="149" t="s">
        <v>513</v>
      </c>
      <c r="D291" s="149">
        <v>48</v>
      </c>
      <c r="E291" s="151">
        <v>6</v>
      </c>
      <c r="F291" s="153">
        <v>1800</v>
      </c>
      <c r="G291" s="153"/>
      <c r="H291" s="177">
        <v>100.8</v>
      </c>
      <c r="I291" s="177">
        <f t="shared" si="2"/>
        <v>960</v>
      </c>
      <c r="J291" s="177">
        <v>500</v>
      </c>
      <c r="K291" s="178">
        <v>500</v>
      </c>
      <c r="L291" s="178"/>
      <c r="M291" s="178">
        <v>800</v>
      </c>
      <c r="N291" s="153">
        <f t="shared" si="3"/>
        <v>4660.8</v>
      </c>
      <c r="O291" s="179" t="s">
        <v>250</v>
      </c>
      <c r="P291" s="153"/>
    </row>
    <row r="292" spans="1:16" ht="12.5" hidden="1" x14ac:dyDescent="0.25">
      <c r="A292" s="175" t="s">
        <v>95</v>
      </c>
      <c r="B292" s="176">
        <v>32</v>
      </c>
      <c r="C292" s="149" t="s">
        <v>514</v>
      </c>
      <c r="D292" s="149">
        <v>52</v>
      </c>
      <c r="E292" s="151">
        <v>7</v>
      </c>
      <c r="F292" s="152">
        <v>900</v>
      </c>
      <c r="G292" s="153"/>
      <c r="H292" s="177">
        <v>100.8</v>
      </c>
      <c r="I292" s="177">
        <f t="shared" si="2"/>
        <v>1120</v>
      </c>
      <c r="J292" s="177">
        <v>500</v>
      </c>
      <c r="K292" s="178">
        <v>500</v>
      </c>
      <c r="L292" s="178"/>
      <c r="M292" s="178">
        <v>800</v>
      </c>
      <c r="N292" s="153">
        <f t="shared" si="3"/>
        <v>3920.8</v>
      </c>
      <c r="O292" s="179" t="s">
        <v>250</v>
      </c>
      <c r="P292" s="153"/>
    </row>
    <row r="293" spans="1:16" ht="12.5" hidden="1" x14ac:dyDescent="0.25">
      <c r="A293" s="175" t="s">
        <v>95</v>
      </c>
      <c r="B293" s="176">
        <v>33</v>
      </c>
      <c r="C293" s="149" t="s">
        <v>515</v>
      </c>
      <c r="D293" s="149">
        <v>36</v>
      </c>
      <c r="E293" s="151">
        <v>5</v>
      </c>
      <c r="F293" s="152">
        <v>600</v>
      </c>
      <c r="G293" s="153"/>
      <c r="H293" s="177">
        <v>100.8</v>
      </c>
      <c r="I293" s="177">
        <f t="shared" si="2"/>
        <v>800</v>
      </c>
      <c r="J293" s="177">
        <v>500</v>
      </c>
      <c r="K293" s="178">
        <v>500</v>
      </c>
      <c r="L293" s="178"/>
      <c r="M293" s="178">
        <v>800</v>
      </c>
      <c r="N293" s="153">
        <f t="shared" si="3"/>
        <v>3300.8</v>
      </c>
      <c r="O293" s="179" t="s">
        <v>250</v>
      </c>
      <c r="P293" s="153"/>
    </row>
    <row r="294" spans="1:16" ht="12.5" hidden="1" x14ac:dyDescent="0.25">
      <c r="A294" s="175" t="s">
        <v>95</v>
      </c>
      <c r="B294" s="176">
        <v>34</v>
      </c>
      <c r="C294" s="149" t="s">
        <v>258</v>
      </c>
      <c r="D294" s="149">
        <v>236</v>
      </c>
      <c r="E294" s="151">
        <v>30</v>
      </c>
      <c r="F294" s="153">
        <v>7700</v>
      </c>
      <c r="G294" s="153">
        <v>565</v>
      </c>
      <c r="H294" s="177">
        <v>100.8</v>
      </c>
      <c r="I294" s="177">
        <f t="shared" si="2"/>
        <v>4800</v>
      </c>
      <c r="J294" s="177">
        <v>500</v>
      </c>
      <c r="K294" s="178">
        <v>500</v>
      </c>
      <c r="L294" s="178"/>
      <c r="M294" s="178">
        <v>800</v>
      </c>
      <c r="N294" s="153">
        <f t="shared" si="3"/>
        <v>14965.8</v>
      </c>
      <c r="O294" s="179" t="s">
        <v>250</v>
      </c>
      <c r="P294" s="153"/>
    </row>
    <row r="295" spans="1:16" ht="12.5" hidden="1" x14ac:dyDescent="0.25">
      <c r="A295" s="175" t="s">
        <v>95</v>
      </c>
      <c r="B295" s="176">
        <v>35</v>
      </c>
      <c r="C295" s="149" t="s">
        <v>516</v>
      </c>
      <c r="D295" s="149">
        <v>44</v>
      </c>
      <c r="E295" s="151">
        <v>6</v>
      </c>
      <c r="F295" s="153">
        <v>2100</v>
      </c>
      <c r="G295" s="153"/>
      <c r="H295" s="177">
        <v>100.8</v>
      </c>
      <c r="I295" s="177">
        <f t="shared" si="2"/>
        <v>960</v>
      </c>
      <c r="J295" s="177">
        <v>500</v>
      </c>
      <c r="K295" s="178">
        <v>500</v>
      </c>
      <c r="L295" s="178"/>
      <c r="M295" s="178">
        <v>800</v>
      </c>
      <c r="N295" s="153">
        <f t="shared" si="3"/>
        <v>4960.8</v>
      </c>
      <c r="O295" s="179" t="s">
        <v>250</v>
      </c>
      <c r="P295" s="153"/>
    </row>
    <row r="296" spans="1:16" ht="12.5" hidden="1" x14ac:dyDescent="0.25">
      <c r="A296" s="175" t="s">
        <v>95</v>
      </c>
      <c r="B296" s="176">
        <v>36</v>
      </c>
      <c r="C296" s="149" t="s">
        <v>517</v>
      </c>
      <c r="D296" s="149">
        <v>44</v>
      </c>
      <c r="E296" s="151">
        <v>6</v>
      </c>
      <c r="F296" s="152">
        <v>800</v>
      </c>
      <c r="G296" s="153"/>
      <c r="H296" s="177">
        <v>100.8</v>
      </c>
      <c r="I296" s="177">
        <f t="shared" si="2"/>
        <v>960</v>
      </c>
      <c r="J296" s="177">
        <v>500</v>
      </c>
      <c r="K296" s="178">
        <v>500</v>
      </c>
      <c r="L296" s="178"/>
      <c r="M296" s="178">
        <v>800</v>
      </c>
      <c r="N296" s="153">
        <f t="shared" si="3"/>
        <v>3660.8</v>
      </c>
      <c r="O296" s="179" t="s">
        <v>250</v>
      </c>
      <c r="P296" s="153"/>
    </row>
    <row r="297" spans="1:16" ht="12.5" hidden="1" x14ac:dyDescent="0.25">
      <c r="A297" s="175" t="s">
        <v>95</v>
      </c>
      <c r="B297" s="176">
        <v>37</v>
      </c>
      <c r="C297" s="149" t="s">
        <v>518</v>
      </c>
      <c r="D297" s="149">
        <v>36</v>
      </c>
      <c r="E297" s="151">
        <v>5</v>
      </c>
      <c r="F297" s="152">
        <v>600</v>
      </c>
      <c r="G297" s="153"/>
      <c r="H297" s="177">
        <v>100.8</v>
      </c>
      <c r="I297" s="177">
        <f t="shared" si="2"/>
        <v>800</v>
      </c>
      <c r="J297" s="177">
        <v>500</v>
      </c>
      <c r="K297" s="178">
        <v>500</v>
      </c>
      <c r="L297" s="178"/>
      <c r="M297" s="178">
        <v>800</v>
      </c>
      <c r="N297" s="153">
        <f t="shared" si="3"/>
        <v>3300.8</v>
      </c>
      <c r="O297" s="179" t="s">
        <v>250</v>
      </c>
      <c r="P297" s="153"/>
    </row>
    <row r="298" spans="1:16" ht="12.5" hidden="1" x14ac:dyDescent="0.25">
      <c r="A298" s="175" t="s">
        <v>95</v>
      </c>
      <c r="B298" s="176">
        <v>38</v>
      </c>
      <c r="C298" s="149" t="s">
        <v>519</v>
      </c>
      <c r="D298" s="149">
        <v>70</v>
      </c>
      <c r="E298" s="151">
        <v>9</v>
      </c>
      <c r="F298" s="153">
        <v>1300</v>
      </c>
      <c r="G298" s="153"/>
      <c r="H298" s="177">
        <v>100.8</v>
      </c>
      <c r="I298" s="177">
        <f t="shared" si="2"/>
        <v>1440</v>
      </c>
      <c r="J298" s="177">
        <v>500</v>
      </c>
      <c r="K298" s="178">
        <v>500</v>
      </c>
      <c r="L298" s="178"/>
      <c r="M298" s="178">
        <v>800</v>
      </c>
      <c r="N298" s="153">
        <f t="shared" si="3"/>
        <v>4640.8</v>
      </c>
      <c r="O298" s="179" t="s">
        <v>250</v>
      </c>
      <c r="P298" s="153"/>
    </row>
    <row r="299" spans="1:16" ht="12.5" hidden="1" x14ac:dyDescent="0.25">
      <c r="A299" s="175" t="s">
        <v>95</v>
      </c>
      <c r="B299" s="176">
        <v>39</v>
      </c>
      <c r="C299" s="149" t="s">
        <v>520</v>
      </c>
      <c r="D299" s="149">
        <v>42</v>
      </c>
      <c r="E299" s="151">
        <v>6</v>
      </c>
      <c r="F299" s="153">
        <v>1400</v>
      </c>
      <c r="G299" s="153">
        <v>550</v>
      </c>
      <c r="H299" s="177">
        <v>100.8</v>
      </c>
      <c r="I299" s="177">
        <f t="shared" si="2"/>
        <v>960</v>
      </c>
      <c r="J299" s="177">
        <v>500</v>
      </c>
      <c r="K299" s="178">
        <v>500</v>
      </c>
      <c r="L299" s="178"/>
      <c r="M299" s="178">
        <v>800</v>
      </c>
      <c r="N299" s="153">
        <f t="shared" si="3"/>
        <v>4810.8</v>
      </c>
      <c r="O299" s="179" t="s">
        <v>250</v>
      </c>
      <c r="P299" s="153"/>
    </row>
    <row r="300" spans="1:16" ht="12.5" hidden="1" x14ac:dyDescent="0.25">
      <c r="A300" s="175" t="s">
        <v>95</v>
      </c>
      <c r="B300" s="176">
        <v>40</v>
      </c>
      <c r="C300" s="149" t="s">
        <v>260</v>
      </c>
      <c r="D300" s="149">
        <v>70</v>
      </c>
      <c r="E300" s="151">
        <v>9</v>
      </c>
      <c r="F300" s="153">
        <v>2100</v>
      </c>
      <c r="G300" s="153">
        <v>550</v>
      </c>
      <c r="H300" s="177">
        <v>100.8</v>
      </c>
      <c r="I300" s="177">
        <f t="shared" si="2"/>
        <v>1440</v>
      </c>
      <c r="J300" s="177">
        <v>500</v>
      </c>
      <c r="K300" s="178">
        <v>500</v>
      </c>
      <c r="L300" s="178"/>
      <c r="M300" s="178">
        <v>800</v>
      </c>
      <c r="N300" s="153">
        <f t="shared" si="3"/>
        <v>5990.8</v>
      </c>
      <c r="O300" s="179" t="s">
        <v>250</v>
      </c>
      <c r="P300" s="153"/>
    </row>
    <row r="301" spans="1:16" ht="12.5" hidden="1" x14ac:dyDescent="0.25">
      <c r="A301" s="175" t="s">
        <v>95</v>
      </c>
      <c r="B301" s="176">
        <v>41</v>
      </c>
      <c r="C301" s="149" t="s">
        <v>521</v>
      </c>
      <c r="D301" s="149">
        <v>52</v>
      </c>
      <c r="E301" s="151">
        <v>7</v>
      </c>
      <c r="F301" s="153">
        <v>1300</v>
      </c>
      <c r="G301" s="153"/>
      <c r="H301" s="177">
        <v>100.8</v>
      </c>
      <c r="I301" s="177">
        <f t="shared" si="2"/>
        <v>1120</v>
      </c>
      <c r="J301" s="177">
        <v>500</v>
      </c>
      <c r="K301" s="178">
        <v>500</v>
      </c>
      <c r="L301" s="178"/>
      <c r="M301" s="178">
        <v>800</v>
      </c>
      <c r="N301" s="153">
        <f t="shared" si="3"/>
        <v>4320.8</v>
      </c>
      <c r="O301" s="179" t="s">
        <v>250</v>
      </c>
      <c r="P301" s="153"/>
    </row>
    <row r="302" spans="1:16" ht="12.5" hidden="1" x14ac:dyDescent="0.25">
      <c r="A302" s="175" t="s">
        <v>95</v>
      </c>
      <c r="B302" s="176">
        <v>42</v>
      </c>
      <c r="C302" s="149" t="s">
        <v>522</v>
      </c>
      <c r="D302" s="149">
        <v>128</v>
      </c>
      <c r="E302" s="151">
        <v>16</v>
      </c>
      <c r="F302" s="153">
        <v>3800</v>
      </c>
      <c r="G302" s="153"/>
      <c r="H302" s="177">
        <v>100.8</v>
      </c>
      <c r="I302" s="177">
        <f t="shared" si="2"/>
        <v>2560</v>
      </c>
      <c r="J302" s="177">
        <v>500</v>
      </c>
      <c r="K302" s="178">
        <v>500</v>
      </c>
      <c r="L302" s="178"/>
      <c r="M302" s="178">
        <v>800</v>
      </c>
      <c r="N302" s="153">
        <f t="shared" si="3"/>
        <v>8260.7999999999993</v>
      </c>
      <c r="O302" s="179" t="s">
        <v>250</v>
      </c>
      <c r="P302" s="153"/>
    </row>
    <row r="303" spans="1:16" ht="12.5" hidden="1" x14ac:dyDescent="0.25">
      <c r="A303" s="175" t="s">
        <v>95</v>
      </c>
      <c r="B303" s="176">
        <v>43</v>
      </c>
      <c r="C303" s="149" t="s">
        <v>523</v>
      </c>
      <c r="D303" s="149">
        <v>232</v>
      </c>
      <c r="E303" s="151">
        <v>29</v>
      </c>
      <c r="F303" s="153">
        <v>6900</v>
      </c>
      <c r="G303" s="153"/>
      <c r="H303" s="177">
        <v>100.8</v>
      </c>
      <c r="I303" s="177">
        <f t="shared" si="2"/>
        <v>4640</v>
      </c>
      <c r="J303" s="177">
        <v>500</v>
      </c>
      <c r="K303" s="178">
        <v>500</v>
      </c>
      <c r="L303" s="178"/>
      <c r="M303" s="178">
        <v>800</v>
      </c>
      <c r="N303" s="153">
        <f t="shared" si="3"/>
        <v>13440.8</v>
      </c>
      <c r="O303" s="179" t="s">
        <v>250</v>
      </c>
      <c r="P303" s="153"/>
    </row>
    <row r="304" spans="1:16" ht="12.5" hidden="1" x14ac:dyDescent="0.25">
      <c r="A304" s="175" t="s">
        <v>95</v>
      </c>
      <c r="B304" s="176">
        <v>44</v>
      </c>
      <c r="C304" s="149" t="s">
        <v>524</v>
      </c>
      <c r="D304" s="149">
        <v>96</v>
      </c>
      <c r="E304" s="151">
        <v>12</v>
      </c>
      <c r="F304" s="153">
        <v>2900</v>
      </c>
      <c r="G304" s="153"/>
      <c r="H304" s="177">
        <v>100.8</v>
      </c>
      <c r="I304" s="177">
        <f t="shared" si="2"/>
        <v>1920</v>
      </c>
      <c r="J304" s="177">
        <v>500</v>
      </c>
      <c r="K304" s="178">
        <v>500</v>
      </c>
      <c r="L304" s="178"/>
      <c r="M304" s="178">
        <v>800</v>
      </c>
      <c r="N304" s="153">
        <f t="shared" si="3"/>
        <v>6720.8</v>
      </c>
      <c r="O304" s="179" t="s">
        <v>250</v>
      </c>
      <c r="P304" s="153"/>
    </row>
    <row r="305" spans="1:15" ht="12.5" hidden="1" x14ac:dyDescent="0.25">
      <c r="A305" s="175" t="s">
        <v>95</v>
      </c>
      <c r="B305" s="176">
        <v>45</v>
      </c>
      <c r="C305" s="178" t="s">
        <v>525</v>
      </c>
      <c r="D305" s="178">
        <v>48</v>
      </c>
      <c r="E305" s="151">
        <v>6</v>
      </c>
      <c r="F305" s="153">
        <v>1400</v>
      </c>
      <c r="G305" s="153"/>
      <c r="H305" s="177">
        <v>100.8</v>
      </c>
      <c r="I305" s="177">
        <f t="shared" si="2"/>
        <v>960</v>
      </c>
      <c r="J305" s="177">
        <v>500</v>
      </c>
      <c r="K305" s="178">
        <v>500</v>
      </c>
      <c r="L305" s="149"/>
      <c r="M305" s="178">
        <v>800</v>
      </c>
      <c r="N305" s="153">
        <f t="shared" si="3"/>
        <v>4260.8</v>
      </c>
      <c r="O305" s="179" t="s">
        <v>250</v>
      </c>
    </row>
    <row r="306" spans="1:15" ht="12.5" hidden="1" x14ac:dyDescent="0.25">
      <c r="A306" s="175" t="s">
        <v>95</v>
      </c>
      <c r="B306" s="176">
        <v>46</v>
      </c>
      <c r="C306" s="178" t="s">
        <v>262</v>
      </c>
      <c r="D306" s="178">
        <v>62</v>
      </c>
      <c r="E306" s="151">
        <v>8</v>
      </c>
      <c r="F306" s="153">
        <v>2000</v>
      </c>
      <c r="G306" s="153">
        <v>555</v>
      </c>
      <c r="H306" s="177">
        <v>100.8</v>
      </c>
      <c r="I306" s="177">
        <f t="shared" si="2"/>
        <v>1280</v>
      </c>
      <c r="J306" s="177">
        <v>500</v>
      </c>
      <c r="K306" s="178">
        <v>500</v>
      </c>
      <c r="L306" s="149"/>
      <c r="M306" s="178">
        <v>800</v>
      </c>
      <c r="N306" s="153">
        <f t="shared" si="3"/>
        <v>5735.8</v>
      </c>
      <c r="O306" s="179" t="s">
        <v>250</v>
      </c>
    </row>
    <row r="307" spans="1:15" ht="12.5" hidden="1" x14ac:dyDescent="0.25">
      <c r="A307" s="175" t="s">
        <v>95</v>
      </c>
      <c r="B307" s="176">
        <v>47</v>
      </c>
      <c r="C307" s="178" t="s">
        <v>264</v>
      </c>
      <c r="D307" s="178">
        <v>70</v>
      </c>
      <c r="E307" s="151">
        <v>9</v>
      </c>
      <c r="F307" s="153">
        <v>2100</v>
      </c>
      <c r="G307" s="153">
        <v>550</v>
      </c>
      <c r="H307" s="177">
        <v>100.8</v>
      </c>
      <c r="I307" s="177">
        <f t="shared" si="2"/>
        <v>1440</v>
      </c>
      <c r="J307" s="177">
        <v>500</v>
      </c>
      <c r="K307" s="178">
        <v>500</v>
      </c>
      <c r="L307" s="149"/>
      <c r="M307" s="178">
        <v>800</v>
      </c>
      <c r="N307" s="153">
        <f t="shared" si="3"/>
        <v>5990.8</v>
      </c>
      <c r="O307" s="179" t="s">
        <v>250</v>
      </c>
    </row>
    <row r="308" spans="1:15" ht="12.5" hidden="1" x14ac:dyDescent="0.25">
      <c r="A308" s="175" t="s">
        <v>95</v>
      </c>
      <c r="B308" s="176">
        <v>48</v>
      </c>
      <c r="C308" s="178" t="s">
        <v>526</v>
      </c>
      <c r="D308" s="178">
        <v>52</v>
      </c>
      <c r="E308" s="151">
        <v>7</v>
      </c>
      <c r="F308" s="153">
        <v>2100</v>
      </c>
      <c r="G308" s="153"/>
      <c r="H308" s="177">
        <v>100.8</v>
      </c>
      <c r="I308" s="177">
        <f t="shared" si="2"/>
        <v>1120</v>
      </c>
      <c r="J308" s="177">
        <v>500</v>
      </c>
      <c r="K308" s="178">
        <v>500</v>
      </c>
      <c r="L308" s="149"/>
      <c r="M308" s="178">
        <v>800</v>
      </c>
      <c r="N308" s="153">
        <f t="shared" si="3"/>
        <v>5120.8</v>
      </c>
      <c r="O308" s="179" t="s">
        <v>250</v>
      </c>
    </row>
    <row r="309" spans="1:15" ht="12.5" hidden="1" x14ac:dyDescent="0.25">
      <c r="A309" s="175" t="s">
        <v>95</v>
      </c>
      <c r="B309" s="176">
        <v>49</v>
      </c>
      <c r="C309" s="178" t="s">
        <v>527</v>
      </c>
      <c r="D309" s="178">
        <v>52</v>
      </c>
      <c r="E309" s="151">
        <v>7</v>
      </c>
      <c r="F309" s="152">
        <v>900</v>
      </c>
      <c r="G309" s="153"/>
      <c r="H309" s="177">
        <v>100.8</v>
      </c>
      <c r="I309" s="177">
        <f t="shared" si="2"/>
        <v>1120</v>
      </c>
      <c r="J309" s="177">
        <v>500</v>
      </c>
      <c r="K309" s="178">
        <v>500</v>
      </c>
      <c r="L309" s="149"/>
      <c r="M309" s="178">
        <v>800</v>
      </c>
      <c r="N309" s="153">
        <f t="shared" si="3"/>
        <v>3920.8</v>
      </c>
      <c r="O309" s="179" t="s">
        <v>250</v>
      </c>
    </row>
    <row r="310" spans="1:15" ht="12.5" hidden="1" x14ac:dyDescent="0.25">
      <c r="A310" s="175" t="s">
        <v>95</v>
      </c>
      <c r="B310" s="176">
        <v>50</v>
      </c>
      <c r="C310" s="178" t="s">
        <v>528</v>
      </c>
      <c r="D310" s="178">
        <v>64</v>
      </c>
      <c r="E310" s="151">
        <v>8</v>
      </c>
      <c r="F310" s="152">
        <v>800</v>
      </c>
      <c r="G310" s="153"/>
      <c r="H310" s="177">
        <v>100.8</v>
      </c>
      <c r="I310" s="177">
        <f t="shared" si="2"/>
        <v>1280</v>
      </c>
      <c r="J310" s="177">
        <v>500</v>
      </c>
      <c r="K310" s="178">
        <v>500</v>
      </c>
      <c r="L310" s="149"/>
      <c r="M310" s="178">
        <v>800</v>
      </c>
      <c r="N310" s="153">
        <f t="shared" si="3"/>
        <v>3980.8</v>
      </c>
      <c r="O310" s="179" t="s">
        <v>250</v>
      </c>
    </row>
    <row r="311" spans="1:15" ht="12.5" hidden="1" x14ac:dyDescent="0.25">
      <c r="A311" s="175" t="s">
        <v>95</v>
      </c>
      <c r="B311" s="176">
        <v>51</v>
      </c>
      <c r="C311" s="178" t="s">
        <v>529</v>
      </c>
      <c r="D311" s="178">
        <v>24</v>
      </c>
      <c r="E311" s="151">
        <v>3</v>
      </c>
      <c r="F311" s="153">
        <v>1000</v>
      </c>
      <c r="G311" s="153"/>
      <c r="H311" s="177">
        <v>100.8</v>
      </c>
      <c r="I311" s="177">
        <f t="shared" si="2"/>
        <v>480</v>
      </c>
      <c r="J311" s="177">
        <v>500</v>
      </c>
      <c r="K311" s="178">
        <v>500</v>
      </c>
      <c r="L311" s="149"/>
      <c r="M311" s="178">
        <v>800</v>
      </c>
      <c r="N311" s="153">
        <f t="shared" si="3"/>
        <v>3380.8</v>
      </c>
      <c r="O311" s="179" t="s">
        <v>250</v>
      </c>
    </row>
    <row r="312" spans="1:15" ht="12.5" hidden="1" x14ac:dyDescent="0.25">
      <c r="A312" s="175" t="s">
        <v>95</v>
      </c>
      <c r="B312" s="176">
        <v>52</v>
      </c>
      <c r="C312" s="178" t="s">
        <v>267</v>
      </c>
      <c r="D312" s="178">
        <v>52</v>
      </c>
      <c r="E312" s="151">
        <v>7</v>
      </c>
      <c r="F312" s="153">
        <v>1700</v>
      </c>
      <c r="G312" s="153">
        <v>550</v>
      </c>
      <c r="H312" s="177">
        <v>100.8</v>
      </c>
      <c r="I312" s="177">
        <f t="shared" si="2"/>
        <v>1120</v>
      </c>
      <c r="J312" s="177">
        <v>500</v>
      </c>
      <c r="K312" s="178">
        <v>500</v>
      </c>
      <c r="L312" s="149"/>
      <c r="M312" s="178">
        <v>800</v>
      </c>
      <c r="N312" s="153">
        <f t="shared" si="3"/>
        <v>5270.8</v>
      </c>
      <c r="O312" s="179" t="s">
        <v>250</v>
      </c>
    </row>
    <row r="313" spans="1:15" ht="12.5" hidden="1" x14ac:dyDescent="0.25">
      <c r="A313" s="175" t="s">
        <v>95</v>
      </c>
      <c r="B313" s="176">
        <v>53</v>
      </c>
      <c r="C313" s="178" t="s">
        <v>269</v>
      </c>
      <c r="D313" s="178">
        <v>236</v>
      </c>
      <c r="E313" s="151">
        <v>30</v>
      </c>
      <c r="F313" s="153">
        <v>7700</v>
      </c>
      <c r="G313" s="153">
        <v>565</v>
      </c>
      <c r="H313" s="177">
        <v>100.8</v>
      </c>
      <c r="I313" s="177">
        <f t="shared" si="2"/>
        <v>4800</v>
      </c>
      <c r="J313" s="177">
        <v>500</v>
      </c>
      <c r="K313" s="178">
        <v>500</v>
      </c>
      <c r="L313" s="149"/>
      <c r="M313" s="178">
        <v>800</v>
      </c>
      <c r="N313" s="153">
        <f t="shared" si="3"/>
        <v>14965.8</v>
      </c>
      <c r="O313" s="179" t="s">
        <v>250</v>
      </c>
    </row>
    <row r="314" spans="1:15" ht="12.5" hidden="1" x14ac:dyDescent="0.25">
      <c r="A314" s="175" t="s">
        <v>95</v>
      </c>
      <c r="B314" s="176">
        <v>54</v>
      </c>
      <c r="C314" s="178" t="s">
        <v>530</v>
      </c>
      <c r="D314" s="178">
        <v>42</v>
      </c>
      <c r="E314" s="151">
        <v>6</v>
      </c>
      <c r="F314" s="153">
        <v>1400</v>
      </c>
      <c r="G314" s="153"/>
      <c r="H314" s="177">
        <v>100.8</v>
      </c>
      <c r="I314" s="177">
        <f t="shared" si="2"/>
        <v>960</v>
      </c>
      <c r="J314" s="177">
        <v>500</v>
      </c>
      <c r="K314" s="178">
        <v>500</v>
      </c>
      <c r="L314" s="149"/>
      <c r="M314" s="178">
        <v>800</v>
      </c>
      <c r="N314" s="153">
        <f t="shared" si="3"/>
        <v>4260.8</v>
      </c>
      <c r="O314" s="179" t="s">
        <v>250</v>
      </c>
    </row>
    <row r="315" spans="1:15" ht="12.5" hidden="1" x14ac:dyDescent="0.25">
      <c r="A315" s="175" t="s">
        <v>95</v>
      </c>
      <c r="B315" s="176">
        <v>55</v>
      </c>
      <c r="C315" s="178" t="s">
        <v>273</v>
      </c>
      <c r="D315" s="178">
        <v>80</v>
      </c>
      <c r="E315" s="151">
        <v>10</v>
      </c>
      <c r="F315" s="153">
        <v>3400</v>
      </c>
      <c r="G315" s="153"/>
      <c r="H315" s="177">
        <v>100.8</v>
      </c>
      <c r="I315" s="177">
        <f t="shared" si="2"/>
        <v>1600</v>
      </c>
      <c r="J315" s="177">
        <v>500</v>
      </c>
      <c r="K315" s="178">
        <v>500</v>
      </c>
      <c r="L315" s="149"/>
      <c r="M315" s="178">
        <v>800</v>
      </c>
      <c r="N315" s="153">
        <f t="shared" si="3"/>
        <v>6900.8</v>
      </c>
      <c r="O315" s="179" t="s">
        <v>250</v>
      </c>
    </row>
    <row r="316" spans="1:15" ht="12.5" hidden="1" x14ac:dyDescent="0.25">
      <c r="A316" s="175" t="s">
        <v>95</v>
      </c>
      <c r="B316" s="176">
        <v>56</v>
      </c>
      <c r="C316" s="178" t="s">
        <v>275</v>
      </c>
      <c r="D316" s="178">
        <v>64</v>
      </c>
      <c r="E316" s="151">
        <v>8</v>
      </c>
      <c r="F316" s="153">
        <v>1300</v>
      </c>
      <c r="G316" s="153"/>
      <c r="H316" s="177">
        <v>100.8</v>
      </c>
      <c r="I316" s="177">
        <f t="shared" si="2"/>
        <v>1280</v>
      </c>
      <c r="J316" s="177">
        <v>500</v>
      </c>
      <c r="K316" s="178">
        <v>500</v>
      </c>
      <c r="L316" s="149"/>
      <c r="M316" s="178">
        <v>800</v>
      </c>
      <c r="N316" s="153">
        <f t="shared" si="3"/>
        <v>4480.8</v>
      </c>
      <c r="O316" s="179" t="s">
        <v>250</v>
      </c>
    </row>
    <row r="317" spans="1:15" ht="12.5" hidden="1" x14ac:dyDescent="0.25">
      <c r="A317" s="175" t="s">
        <v>95</v>
      </c>
      <c r="B317" s="176">
        <v>57</v>
      </c>
      <c r="C317" s="178" t="s">
        <v>531</v>
      </c>
      <c r="D317" s="178">
        <v>72</v>
      </c>
      <c r="E317" s="151">
        <v>9</v>
      </c>
      <c r="F317" s="153">
        <v>1900</v>
      </c>
      <c r="G317" s="153"/>
      <c r="H317" s="177">
        <v>100.8</v>
      </c>
      <c r="I317" s="177">
        <f t="shared" si="2"/>
        <v>1440</v>
      </c>
      <c r="J317" s="177">
        <v>500</v>
      </c>
      <c r="K317" s="178">
        <v>500</v>
      </c>
      <c r="L317" s="149"/>
      <c r="M317" s="178">
        <v>800</v>
      </c>
      <c r="N317" s="153">
        <f t="shared" si="3"/>
        <v>5240.8</v>
      </c>
      <c r="O317" s="179" t="s">
        <v>250</v>
      </c>
    </row>
    <row r="318" spans="1:15" ht="12.5" hidden="1" x14ac:dyDescent="0.25">
      <c r="A318" s="175" t="s">
        <v>95</v>
      </c>
      <c r="B318" s="176">
        <v>58</v>
      </c>
      <c r="C318" s="178" t="s">
        <v>532</v>
      </c>
      <c r="D318" s="178">
        <v>72</v>
      </c>
      <c r="E318" s="151">
        <v>9</v>
      </c>
      <c r="F318" s="153">
        <v>1900</v>
      </c>
      <c r="G318" s="153"/>
      <c r="H318" s="177">
        <v>100.8</v>
      </c>
      <c r="I318" s="177">
        <f t="shared" si="2"/>
        <v>1440</v>
      </c>
      <c r="J318" s="177">
        <v>500</v>
      </c>
      <c r="K318" s="178">
        <v>500</v>
      </c>
      <c r="L318" s="149"/>
      <c r="M318" s="178">
        <v>800</v>
      </c>
      <c r="N318" s="153">
        <f t="shared" si="3"/>
        <v>5240.8</v>
      </c>
      <c r="O318" s="179" t="s">
        <v>250</v>
      </c>
    </row>
    <row r="319" spans="1:15" ht="12.5" hidden="1" x14ac:dyDescent="0.25">
      <c r="A319" s="175" t="s">
        <v>95</v>
      </c>
      <c r="B319" s="176">
        <v>59</v>
      </c>
      <c r="C319" s="178" t="s">
        <v>533</v>
      </c>
      <c r="D319" s="178">
        <v>54</v>
      </c>
      <c r="E319" s="151">
        <v>7</v>
      </c>
      <c r="F319" s="153">
        <v>1400</v>
      </c>
      <c r="G319" s="153"/>
      <c r="H319" s="177">
        <v>100.8</v>
      </c>
      <c r="I319" s="177">
        <f t="shared" si="2"/>
        <v>1120</v>
      </c>
      <c r="J319" s="177">
        <v>500</v>
      </c>
      <c r="K319" s="178">
        <v>500</v>
      </c>
      <c r="L319" s="149"/>
      <c r="M319" s="178">
        <v>800</v>
      </c>
      <c r="N319" s="153">
        <f t="shared" si="3"/>
        <v>4420.8</v>
      </c>
      <c r="O319" s="179" t="s">
        <v>250</v>
      </c>
    </row>
    <row r="320" spans="1:15" ht="12.5" hidden="1" x14ac:dyDescent="0.25">
      <c r="A320" s="175" t="s">
        <v>95</v>
      </c>
      <c r="B320" s="176">
        <v>60</v>
      </c>
      <c r="C320" s="178" t="s">
        <v>534</v>
      </c>
      <c r="D320" s="178">
        <v>36</v>
      </c>
      <c r="E320" s="151">
        <v>5</v>
      </c>
      <c r="F320" s="152">
        <v>600</v>
      </c>
      <c r="G320" s="153"/>
      <c r="H320" s="177">
        <v>100.8</v>
      </c>
      <c r="I320" s="177">
        <f t="shared" si="2"/>
        <v>800</v>
      </c>
      <c r="J320" s="177">
        <v>500</v>
      </c>
      <c r="K320" s="178">
        <v>500</v>
      </c>
      <c r="L320" s="149"/>
      <c r="M320" s="178">
        <v>800</v>
      </c>
      <c r="N320" s="153">
        <f t="shared" si="3"/>
        <v>3300.8</v>
      </c>
      <c r="O320" s="179" t="s">
        <v>250</v>
      </c>
    </row>
    <row r="321" spans="1:15" ht="12.5" hidden="1" x14ac:dyDescent="0.25">
      <c r="A321" s="175" t="s">
        <v>95</v>
      </c>
      <c r="B321" s="176">
        <v>61</v>
      </c>
      <c r="C321" s="178" t="s">
        <v>535</v>
      </c>
      <c r="D321" s="178">
        <v>40</v>
      </c>
      <c r="E321" s="151">
        <v>5</v>
      </c>
      <c r="F321" s="152">
        <v>700</v>
      </c>
      <c r="G321" s="153"/>
      <c r="H321" s="177">
        <v>100.8</v>
      </c>
      <c r="I321" s="177">
        <f t="shared" si="2"/>
        <v>800</v>
      </c>
      <c r="J321" s="177">
        <v>500</v>
      </c>
      <c r="K321" s="178">
        <v>500</v>
      </c>
      <c r="L321" s="149"/>
      <c r="M321" s="178">
        <v>800</v>
      </c>
      <c r="N321" s="153">
        <f t="shared" si="3"/>
        <v>3400.8</v>
      </c>
      <c r="O321" s="179" t="s">
        <v>250</v>
      </c>
    </row>
    <row r="322" spans="1:15" ht="12.5" hidden="1" x14ac:dyDescent="0.25">
      <c r="A322" s="175" t="s">
        <v>95</v>
      </c>
      <c r="B322" s="176">
        <v>62</v>
      </c>
      <c r="C322" s="178" t="s">
        <v>536</v>
      </c>
      <c r="D322" s="178">
        <v>70</v>
      </c>
      <c r="E322" s="151">
        <v>9</v>
      </c>
      <c r="F322" s="153">
        <v>1300</v>
      </c>
      <c r="G322" s="153"/>
      <c r="H322" s="177">
        <v>100.8</v>
      </c>
      <c r="I322" s="177">
        <f t="shared" si="2"/>
        <v>1440</v>
      </c>
      <c r="J322" s="177">
        <v>500</v>
      </c>
      <c r="K322" s="178">
        <v>500</v>
      </c>
      <c r="L322" s="149"/>
      <c r="M322" s="178">
        <v>800</v>
      </c>
      <c r="N322" s="153">
        <f t="shared" si="3"/>
        <v>4640.8</v>
      </c>
      <c r="O322" s="179" t="s">
        <v>250</v>
      </c>
    </row>
    <row r="323" spans="1:15" ht="12.5" hidden="1" x14ac:dyDescent="0.25">
      <c r="A323" s="175" t="s">
        <v>95</v>
      </c>
      <c r="B323" s="176">
        <v>63</v>
      </c>
      <c r="C323" s="178" t="s">
        <v>537</v>
      </c>
      <c r="D323" s="178">
        <v>70</v>
      </c>
      <c r="E323" s="151">
        <v>9</v>
      </c>
      <c r="F323" s="153">
        <v>1300</v>
      </c>
      <c r="G323" s="153"/>
      <c r="H323" s="177">
        <v>100.8</v>
      </c>
      <c r="I323" s="177">
        <f t="shared" si="2"/>
        <v>1440</v>
      </c>
      <c r="J323" s="177">
        <v>500</v>
      </c>
      <c r="K323" s="178">
        <v>500</v>
      </c>
      <c r="L323" s="149"/>
      <c r="M323" s="178">
        <v>800</v>
      </c>
      <c r="N323" s="153">
        <f t="shared" si="3"/>
        <v>4640.8</v>
      </c>
      <c r="O323" s="179" t="s">
        <v>250</v>
      </c>
    </row>
    <row r="324" spans="1:15" ht="13" hidden="1" x14ac:dyDescent="0.3">
      <c r="B324" s="150"/>
      <c r="E324" s="151"/>
      <c r="F324" s="152"/>
      <c r="G324" s="153"/>
      <c r="H324" s="154"/>
      <c r="J324" s="154"/>
      <c r="L324" s="149"/>
      <c r="N324" s="182">
        <f>AVERAGE(N6:N323)</f>
        <v>15483.032704402423</v>
      </c>
      <c r="O324" s="183" t="s">
        <v>538</v>
      </c>
    </row>
    <row r="325" spans="1:15" ht="14" x14ac:dyDescent="0.3">
      <c r="B325" s="150"/>
      <c r="E325" s="151"/>
      <c r="F325" s="152"/>
      <c r="G325" s="153"/>
      <c r="H325" s="154"/>
      <c r="J325" s="154"/>
    </row>
    <row r="326" spans="1:15" ht="14" x14ac:dyDescent="0.3">
      <c r="B326" s="150"/>
      <c r="E326" s="151"/>
      <c r="F326" s="152"/>
      <c r="G326" s="153"/>
      <c r="H326" s="154"/>
      <c r="J326" s="154"/>
    </row>
    <row r="327" spans="1:15" ht="14" x14ac:dyDescent="0.3">
      <c r="B327" s="150"/>
      <c r="E327" s="151"/>
      <c r="F327" s="152"/>
      <c r="G327" s="153"/>
      <c r="H327" s="154"/>
      <c r="J327" s="154"/>
    </row>
    <row r="328" spans="1:15" ht="15.75" customHeight="1" x14ac:dyDescent="0.3">
      <c r="A328" s="149" t="s">
        <v>539</v>
      </c>
      <c r="O328" s="155">
        <f>N177*25</f>
        <v>399020</v>
      </c>
    </row>
    <row r="329" spans="1:15" ht="15.75" customHeight="1" x14ac:dyDescent="0.3">
      <c r="O329" s="155">
        <f>N25*25</f>
        <v>365670</v>
      </c>
    </row>
    <row r="330" spans="1:15" ht="15.75" customHeight="1" x14ac:dyDescent="0.3">
      <c r="O330" s="149">
        <f>N25*27</f>
        <v>394923.6</v>
      </c>
    </row>
  </sheetData>
  <autoFilter ref="A5:P324">
    <filterColumn colId="2">
      <filters>
        <filter val="Events Management Services NC III"/>
      </filters>
    </filterColumn>
    <sortState ref="A240:P300">
      <sortCondition ref="C5:C324"/>
    </sortState>
  </autoFilter>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J123"/>
  <sheetViews>
    <sheetView view="pageBreakPreview" topLeftCell="A89" zoomScale="60" zoomScaleNormal="70" zoomScalePageLayoutView="90" workbookViewId="0">
      <selection activeCell="D91" sqref="D91"/>
    </sheetView>
  </sheetViews>
  <sheetFormatPr defaultColWidth="16.08203125" defaultRowHeight="14" x14ac:dyDescent="0.3"/>
  <cols>
    <col min="1" max="1" width="18.75" style="205" customWidth="1"/>
    <col min="2" max="2" width="42.58203125" style="205" customWidth="1"/>
    <col min="3" max="3" width="32" style="205" customWidth="1"/>
    <col min="4" max="4" width="40.58203125" style="205" customWidth="1"/>
    <col min="5" max="5" width="11.25" style="205" customWidth="1"/>
    <col min="6" max="6" width="22.58203125" style="205" customWidth="1"/>
    <col min="7" max="7" width="25.08203125" style="205" customWidth="1"/>
    <col min="8" max="8" width="15.08203125" style="205" customWidth="1"/>
    <col min="9" max="9" width="16.58203125" style="205" bestFit="1" customWidth="1"/>
    <col min="10" max="256" width="16.08203125" style="205"/>
    <col min="257" max="257" width="18.75" style="205" customWidth="1"/>
    <col min="258" max="258" width="42.58203125" style="205" customWidth="1"/>
    <col min="259" max="259" width="32" style="205" customWidth="1"/>
    <col min="260" max="260" width="40.58203125" style="205" customWidth="1"/>
    <col min="261" max="261" width="11.25" style="205" customWidth="1"/>
    <col min="262" max="262" width="22.58203125" style="205" customWidth="1"/>
    <col min="263" max="263" width="25.08203125" style="205" customWidth="1"/>
    <col min="264" max="264" width="15.08203125" style="205" customWidth="1"/>
    <col min="265" max="265" width="16.58203125" style="205" bestFit="1" customWidth="1"/>
    <col min="266" max="512" width="16.08203125" style="205"/>
    <col min="513" max="513" width="18.75" style="205" customWidth="1"/>
    <col min="514" max="514" width="42.58203125" style="205" customWidth="1"/>
    <col min="515" max="515" width="32" style="205" customWidth="1"/>
    <col min="516" max="516" width="40.58203125" style="205" customWidth="1"/>
    <col min="517" max="517" width="11.25" style="205" customWidth="1"/>
    <col min="518" max="518" width="22.58203125" style="205" customWidth="1"/>
    <col min="519" max="519" width="25.08203125" style="205" customWidth="1"/>
    <col min="520" max="520" width="15.08203125" style="205" customWidth="1"/>
    <col min="521" max="521" width="16.58203125" style="205" bestFit="1" customWidth="1"/>
    <col min="522" max="768" width="16.08203125" style="205"/>
    <col min="769" max="769" width="18.75" style="205" customWidth="1"/>
    <col min="770" max="770" width="42.58203125" style="205" customWidth="1"/>
    <col min="771" max="771" width="32" style="205" customWidth="1"/>
    <col min="772" max="772" width="40.58203125" style="205" customWidth="1"/>
    <col min="773" max="773" width="11.25" style="205" customWidth="1"/>
    <col min="774" max="774" width="22.58203125" style="205" customWidth="1"/>
    <col min="775" max="775" width="25.08203125" style="205" customWidth="1"/>
    <col min="776" max="776" width="15.08203125" style="205" customWidth="1"/>
    <col min="777" max="777" width="16.58203125" style="205" bestFit="1" customWidth="1"/>
    <col min="778" max="1024" width="16.08203125" style="205"/>
    <col min="1025" max="1025" width="18.75" style="205" customWidth="1"/>
    <col min="1026" max="1026" width="42.58203125" style="205" customWidth="1"/>
    <col min="1027" max="1027" width="32" style="205" customWidth="1"/>
    <col min="1028" max="1028" width="40.58203125" style="205" customWidth="1"/>
    <col min="1029" max="1029" width="11.25" style="205" customWidth="1"/>
    <col min="1030" max="1030" width="22.58203125" style="205" customWidth="1"/>
    <col min="1031" max="1031" width="25.08203125" style="205" customWidth="1"/>
    <col min="1032" max="1032" width="15.08203125" style="205" customWidth="1"/>
    <col min="1033" max="1033" width="16.58203125" style="205" bestFit="1" customWidth="1"/>
    <col min="1034" max="1280" width="16.08203125" style="205"/>
    <col min="1281" max="1281" width="18.75" style="205" customWidth="1"/>
    <col min="1282" max="1282" width="42.58203125" style="205" customWidth="1"/>
    <col min="1283" max="1283" width="32" style="205" customWidth="1"/>
    <col min="1284" max="1284" width="40.58203125" style="205" customWidth="1"/>
    <col min="1285" max="1285" width="11.25" style="205" customWidth="1"/>
    <col min="1286" max="1286" width="22.58203125" style="205" customWidth="1"/>
    <col min="1287" max="1287" width="25.08203125" style="205" customWidth="1"/>
    <col min="1288" max="1288" width="15.08203125" style="205" customWidth="1"/>
    <col min="1289" max="1289" width="16.58203125" style="205" bestFit="1" customWidth="1"/>
    <col min="1290" max="1536" width="16.08203125" style="205"/>
    <col min="1537" max="1537" width="18.75" style="205" customWidth="1"/>
    <col min="1538" max="1538" width="42.58203125" style="205" customWidth="1"/>
    <col min="1539" max="1539" width="32" style="205" customWidth="1"/>
    <col min="1540" max="1540" width="40.58203125" style="205" customWidth="1"/>
    <col min="1541" max="1541" width="11.25" style="205" customWidth="1"/>
    <col min="1542" max="1542" width="22.58203125" style="205" customWidth="1"/>
    <col min="1543" max="1543" width="25.08203125" style="205" customWidth="1"/>
    <col min="1544" max="1544" width="15.08203125" style="205" customWidth="1"/>
    <col min="1545" max="1545" width="16.58203125" style="205" bestFit="1" customWidth="1"/>
    <col min="1546" max="1792" width="16.08203125" style="205"/>
    <col min="1793" max="1793" width="18.75" style="205" customWidth="1"/>
    <col min="1794" max="1794" width="42.58203125" style="205" customWidth="1"/>
    <col min="1795" max="1795" width="32" style="205" customWidth="1"/>
    <col min="1796" max="1796" width="40.58203125" style="205" customWidth="1"/>
    <col min="1797" max="1797" width="11.25" style="205" customWidth="1"/>
    <col min="1798" max="1798" width="22.58203125" style="205" customWidth="1"/>
    <col min="1799" max="1799" width="25.08203125" style="205" customWidth="1"/>
    <col min="1800" max="1800" width="15.08203125" style="205" customWidth="1"/>
    <col min="1801" max="1801" width="16.58203125" style="205" bestFit="1" customWidth="1"/>
    <col min="1802" max="2048" width="16.08203125" style="205"/>
    <col min="2049" max="2049" width="18.75" style="205" customWidth="1"/>
    <col min="2050" max="2050" width="42.58203125" style="205" customWidth="1"/>
    <col min="2051" max="2051" width="32" style="205" customWidth="1"/>
    <col min="2052" max="2052" width="40.58203125" style="205" customWidth="1"/>
    <col min="2053" max="2053" width="11.25" style="205" customWidth="1"/>
    <col min="2054" max="2054" width="22.58203125" style="205" customWidth="1"/>
    <col min="2055" max="2055" width="25.08203125" style="205" customWidth="1"/>
    <col min="2056" max="2056" width="15.08203125" style="205" customWidth="1"/>
    <col min="2057" max="2057" width="16.58203125" style="205" bestFit="1" customWidth="1"/>
    <col min="2058" max="2304" width="16.08203125" style="205"/>
    <col min="2305" max="2305" width="18.75" style="205" customWidth="1"/>
    <col min="2306" max="2306" width="42.58203125" style="205" customWidth="1"/>
    <col min="2307" max="2307" width="32" style="205" customWidth="1"/>
    <col min="2308" max="2308" width="40.58203125" style="205" customWidth="1"/>
    <col min="2309" max="2309" width="11.25" style="205" customWidth="1"/>
    <col min="2310" max="2310" width="22.58203125" style="205" customWidth="1"/>
    <col min="2311" max="2311" width="25.08203125" style="205" customWidth="1"/>
    <col min="2312" max="2312" width="15.08203125" style="205" customWidth="1"/>
    <col min="2313" max="2313" width="16.58203125" style="205" bestFit="1" customWidth="1"/>
    <col min="2314" max="2560" width="16.08203125" style="205"/>
    <col min="2561" max="2561" width="18.75" style="205" customWidth="1"/>
    <col min="2562" max="2562" width="42.58203125" style="205" customWidth="1"/>
    <col min="2563" max="2563" width="32" style="205" customWidth="1"/>
    <col min="2564" max="2564" width="40.58203125" style="205" customWidth="1"/>
    <col min="2565" max="2565" width="11.25" style="205" customWidth="1"/>
    <col min="2566" max="2566" width="22.58203125" style="205" customWidth="1"/>
    <col min="2567" max="2567" width="25.08203125" style="205" customWidth="1"/>
    <col min="2568" max="2568" width="15.08203125" style="205" customWidth="1"/>
    <col min="2569" max="2569" width="16.58203125" style="205" bestFit="1" customWidth="1"/>
    <col min="2570" max="2816" width="16.08203125" style="205"/>
    <col min="2817" max="2817" width="18.75" style="205" customWidth="1"/>
    <col min="2818" max="2818" width="42.58203125" style="205" customWidth="1"/>
    <col min="2819" max="2819" width="32" style="205" customWidth="1"/>
    <col min="2820" max="2820" width="40.58203125" style="205" customWidth="1"/>
    <col min="2821" max="2821" width="11.25" style="205" customWidth="1"/>
    <col min="2822" max="2822" width="22.58203125" style="205" customWidth="1"/>
    <col min="2823" max="2823" width="25.08203125" style="205" customWidth="1"/>
    <col min="2824" max="2824" width="15.08203125" style="205" customWidth="1"/>
    <col min="2825" max="2825" width="16.58203125" style="205" bestFit="1" customWidth="1"/>
    <col min="2826" max="3072" width="16.08203125" style="205"/>
    <col min="3073" max="3073" width="18.75" style="205" customWidth="1"/>
    <col min="3074" max="3074" width="42.58203125" style="205" customWidth="1"/>
    <col min="3075" max="3075" width="32" style="205" customWidth="1"/>
    <col min="3076" max="3076" width="40.58203125" style="205" customWidth="1"/>
    <col min="3077" max="3077" width="11.25" style="205" customWidth="1"/>
    <col min="3078" max="3078" width="22.58203125" style="205" customWidth="1"/>
    <col min="3079" max="3079" width="25.08203125" style="205" customWidth="1"/>
    <col min="3080" max="3080" width="15.08203125" style="205" customWidth="1"/>
    <col min="3081" max="3081" width="16.58203125" style="205" bestFit="1" customWidth="1"/>
    <col min="3082" max="3328" width="16.08203125" style="205"/>
    <col min="3329" max="3329" width="18.75" style="205" customWidth="1"/>
    <col min="3330" max="3330" width="42.58203125" style="205" customWidth="1"/>
    <col min="3331" max="3331" width="32" style="205" customWidth="1"/>
    <col min="3332" max="3332" width="40.58203125" style="205" customWidth="1"/>
    <col min="3333" max="3333" width="11.25" style="205" customWidth="1"/>
    <col min="3334" max="3334" width="22.58203125" style="205" customWidth="1"/>
    <col min="3335" max="3335" width="25.08203125" style="205" customWidth="1"/>
    <col min="3336" max="3336" width="15.08203125" style="205" customWidth="1"/>
    <col min="3337" max="3337" width="16.58203125" style="205" bestFit="1" customWidth="1"/>
    <col min="3338" max="3584" width="16.08203125" style="205"/>
    <col min="3585" max="3585" width="18.75" style="205" customWidth="1"/>
    <col min="3586" max="3586" width="42.58203125" style="205" customWidth="1"/>
    <col min="3587" max="3587" width="32" style="205" customWidth="1"/>
    <col min="3588" max="3588" width="40.58203125" style="205" customWidth="1"/>
    <col min="3589" max="3589" width="11.25" style="205" customWidth="1"/>
    <col min="3590" max="3590" width="22.58203125" style="205" customWidth="1"/>
    <col min="3591" max="3591" width="25.08203125" style="205" customWidth="1"/>
    <col min="3592" max="3592" width="15.08203125" style="205" customWidth="1"/>
    <col min="3593" max="3593" width="16.58203125" style="205" bestFit="1" customWidth="1"/>
    <col min="3594" max="3840" width="16.08203125" style="205"/>
    <col min="3841" max="3841" width="18.75" style="205" customWidth="1"/>
    <col min="3842" max="3842" width="42.58203125" style="205" customWidth="1"/>
    <col min="3843" max="3843" width="32" style="205" customWidth="1"/>
    <col min="3844" max="3844" width="40.58203125" style="205" customWidth="1"/>
    <col min="3845" max="3845" width="11.25" style="205" customWidth="1"/>
    <col min="3846" max="3846" width="22.58203125" style="205" customWidth="1"/>
    <col min="3847" max="3847" width="25.08203125" style="205" customWidth="1"/>
    <col min="3848" max="3848" width="15.08203125" style="205" customWidth="1"/>
    <col min="3849" max="3849" width="16.58203125" style="205" bestFit="1" customWidth="1"/>
    <col min="3850" max="4096" width="16.08203125" style="205"/>
    <col min="4097" max="4097" width="18.75" style="205" customWidth="1"/>
    <col min="4098" max="4098" width="42.58203125" style="205" customWidth="1"/>
    <col min="4099" max="4099" width="32" style="205" customWidth="1"/>
    <col min="4100" max="4100" width="40.58203125" style="205" customWidth="1"/>
    <col min="4101" max="4101" width="11.25" style="205" customWidth="1"/>
    <col min="4102" max="4102" width="22.58203125" style="205" customWidth="1"/>
    <col min="4103" max="4103" width="25.08203125" style="205" customWidth="1"/>
    <col min="4104" max="4104" width="15.08203125" style="205" customWidth="1"/>
    <col min="4105" max="4105" width="16.58203125" style="205" bestFit="1" customWidth="1"/>
    <col min="4106" max="4352" width="16.08203125" style="205"/>
    <col min="4353" max="4353" width="18.75" style="205" customWidth="1"/>
    <col min="4354" max="4354" width="42.58203125" style="205" customWidth="1"/>
    <col min="4355" max="4355" width="32" style="205" customWidth="1"/>
    <col min="4356" max="4356" width="40.58203125" style="205" customWidth="1"/>
    <col min="4357" max="4357" width="11.25" style="205" customWidth="1"/>
    <col min="4358" max="4358" width="22.58203125" style="205" customWidth="1"/>
    <col min="4359" max="4359" width="25.08203125" style="205" customWidth="1"/>
    <col min="4360" max="4360" width="15.08203125" style="205" customWidth="1"/>
    <col min="4361" max="4361" width="16.58203125" style="205" bestFit="1" customWidth="1"/>
    <col min="4362" max="4608" width="16.08203125" style="205"/>
    <col min="4609" max="4609" width="18.75" style="205" customWidth="1"/>
    <col min="4610" max="4610" width="42.58203125" style="205" customWidth="1"/>
    <col min="4611" max="4611" width="32" style="205" customWidth="1"/>
    <col min="4612" max="4612" width="40.58203125" style="205" customWidth="1"/>
    <col min="4613" max="4613" width="11.25" style="205" customWidth="1"/>
    <col min="4614" max="4614" width="22.58203125" style="205" customWidth="1"/>
    <col min="4615" max="4615" width="25.08203125" style="205" customWidth="1"/>
    <col min="4616" max="4616" width="15.08203125" style="205" customWidth="1"/>
    <col min="4617" max="4617" width="16.58203125" style="205" bestFit="1" customWidth="1"/>
    <col min="4618" max="4864" width="16.08203125" style="205"/>
    <col min="4865" max="4865" width="18.75" style="205" customWidth="1"/>
    <col min="4866" max="4866" width="42.58203125" style="205" customWidth="1"/>
    <col min="4867" max="4867" width="32" style="205" customWidth="1"/>
    <col min="4868" max="4868" width="40.58203125" style="205" customWidth="1"/>
    <col min="4869" max="4869" width="11.25" style="205" customWidth="1"/>
    <col min="4870" max="4870" width="22.58203125" style="205" customWidth="1"/>
    <col min="4871" max="4871" width="25.08203125" style="205" customWidth="1"/>
    <col min="4872" max="4872" width="15.08203125" style="205" customWidth="1"/>
    <col min="4873" max="4873" width="16.58203125" style="205" bestFit="1" customWidth="1"/>
    <col min="4874" max="5120" width="16.08203125" style="205"/>
    <col min="5121" max="5121" width="18.75" style="205" customWidth="1"/>
    <col min="5122" max="5122" width="42.58203125" style="205" customWidth="1"/>
    <col min="5123" max="5123" width="32" style="205" customWidth="1"/>
    <col min="5124" max="5124" width="40.58203125" style="205" customWidth="1"/>
    <col min="5125" max="5125" width="11.25" style="205" customWidth="1"/>
    <col min="5126" max="5126" width="22.58203125" style="205" customWidth="1"/>
    <col min="5127" max="5127" width="25.08203125" style="205" customWidth="1"/>
    <col min="5128" max="5128" width="15.08203125" style="205" customWidth="1"/>
    <col min="5129" max="5129" width="16.58203125" style="205" bestFit="1" customWidth="1"/>
    <col min="5130" max="5376" width="16.08203125" style="205"/>
    <col min="5377" max="5377" width="18.75" style="205" customWidth="1"/>
    <col min="5378" max="5378" width="42.58203125" style="205" customWidth="1"/>
    <col min="5379" max="5379" width="32" style="205" customWidth="1"/>
    <col min="5380" max="5380" width="40.58203125" style="205" customWidth="1"/>
    <col min="5381" max="5381" width="11.25" style="205" customWidth="1"/>
    <col min="5382" max="5382" width="22.58203125" style="205" customWidth="1"/>
    <col min="5383" max="5383" width="25.08203125" style="205" customWidth="1"/>
    <col min="5384" max="5384" width="15.08203125" style="205" customWidth="1"/>
    <col min="5385" max="5385" width="16.58203125" style="205" bestFit="1" customWidth="1"/>
    <col min="5386" max="5632" width="16.08203125" style="205"/>
    <col min="5633" max="5633" width="18.75" style="205" customWidth="1"/>
    <col min="5634" max="5634" width="42.58203125" style="205" customWidth="1"/>
    <col min="5635" max="5635" width="32" style="205" customWidth="1"/>
    <col min="5636" max="5636" width="40.58203125" style="205" customWidth="1"/>
    <col min="5637" max="5637" width="11.25" style="205" customWidth="1"/>
    <col min="5638" max="5638" width="22.58203125" style="205" customWidth="1"/>
    <col min="5639" max="5639" width="25.08203125" style="205" customWidth="1"/>
    <col min="5640" max="5640" width="15.08203125" style="205" customWidth="1"/>
    <col min="5641" max="5641" width="16.58203125" style="205" bestFit="1" customWidth="1"/>
    <col min="5642" max="5888" width="16.08203125" style="205"/>
    <col min="5889" max="5889" width="18.75" style="205" customWidth="1"/>
    <col min="5890" max="5890" width="42.58203125" style="205" customWidth="1"/>
    <col min="5891" max="5891" width="32" style="205" customWidth="1"/>
    <col min="5892" max="5892" width="40.58203125" style="205" customWidth="1"/>
    <col min="5893" max="5893" width="11.25" style="205" customWidth="1"/>
    <col min="5894" max="5894" width="22.58203125" style="205" customWidth="1"/>
    <col min="5895" max="5895" width="25.08203125" style="205" customWidth="1"/>
    <col min="5896" max="5896" width="15.08203125" style="205" customWidth="1"/>
    <col min="5897" max="5897" width="16.58203125" style="205" bestFit="1" customWidth="1"/>
    <col min="5898" max="6144" width="16.08203125" style="205"/>
    <col min="6145" max="6145" width="18.75" style="205" customWidth="1"/>
    <col min="6146" max="6146" width="42.58203125" style="205" customWidth="1"/>
    <col min="6147" max="6147" width="32" style="205" customWidth="1"/>
    <col min="6148" max="6148" width="40.58203125" style="205" customWidth="1"/>
    <col min="6149" max="6149" width="11.25" style="205" customWidth="1"/>
    <col min="6150" max="6150" width="22.58203125" style="205" customWidth="1"/>
    <col min="6151" max="6151" width="25.08203125" style="205" customWidth="1"/>
    <col min="6152" max="6152" width="15.08203125" style="205" customWidth="1"/>
    <col min="6153" max="6153" width="16.58203125" style="205" bestFit="1" customWidth="1"/>
    <col min="6154" max="6400" width="16.08203125" style="205"/>
    <col min="6401" max="6401" width="18.75" style="205" customWidth="1"/>
    <col min="6402" max="6402" width="42.58203125" style="205" customWidth="1"/>
    <col min="6403" max="6403" width="32" style="205" customWidth="1"/>
    <col min="6404" max="6404" width="40.58203125" style="205" customWidth="1"/>
    <col min="6405" max="6405" width="11.25" style="205" customWidth="1"/>
    <col min="6406" max="6406" width="22.58203125" style="205" customWidth="1"/>
    <col min="6407" max="6407" width="25.08203125" style="205" customWidth="1"/>
    <col min="6408" max="6408" width="15.08203125" style="205" customWidth="1"/>
    <col min="6409" max="6409" width="16.58203125" style="205" bestFit="1" customWidth="1"/>
    <col min="6410" max="6656" width="16.08203125" style="205"/>
    <col min="6657" max="6657" width="18.75" style="205" customWidth="1"/>
    <col min="6658" max="6658" width="42.58203125" style="205" customWidth="1"/>
    <col min="6659" max="6659" width="32" style="205" customWidth="1"/>
    <col min="6660" max="6660" width="40.58203125" style="205" customWidth="1"/>
    <col min="6661" max="6661" width="11.25" style="205" customWidth="1"/>
    <col min="6662" max="6662" width="22.58203125" style="205" customWidth="1"/>
    <col min="6663" max="6663" width="25.08203125" style="205" customWidth="1"/>
    <col min="6664" max="6664" width="15.08203125" style="205" customWidth="1"/>
    <col min="6665" max="6665" width="16.58203125" style="205" bestFit="1" customWidth="1"/>
    <col min="6666" max="6912" width="16.08203125" style="205"/>
    <col min="6913" max="6913" width="18.75" style="205" customWidth="1"/>
    <col min="6914" max="6914" width="42.58203125" style="205" customWidth="1"/>
    <col min="6915" max="6915" width="32" style="205" customWidth="1"/>
    <col min="6916" max="6916" width="40.58203125" style="205" customWidth="1"/>
    <col min="6917" max="6917" width="11.25" style="205" customWidth="1"/>
    <col min="6918" max="6918" width="22.58203125" style="205" customWidth="1"/>
    <col min="6919" max="6919" width="25.08203125" style="205" customWidth="1"/>
    <col min="6920" max="6920" width="15.08203125" style="205" customWidth="1"/>
    <col min="6921" max="6921" width="16.58203125" style="205" bestFit="1" customWidth="1"/>
    <col min="6922" max="7168" width="16.08203125" style="205"/>
    <col min="7169" max="7169" width="18.75" style="205" customWidth="1"/>
    <col min="7170" max="7170" width="42.58203125" style="205" customWidth="1"/>
    <col min="7171" max="7171" width="32" style="205" customWidth="1"/>
    <col min="7172" max="7172" width="40.58203125" style="205" customWidth="1"/>
    <col min="7173" max="7173" width="11.25" style="205" customWidth="1"/>
    <col min="7174" max="7174" width="22.58203125" style="205" customWidth="1"/>
    <col min="7175" max="7175" width="25.08203125" style="205" customWidth="1"/>
    <col min="7176" max="7176" width="15.08203125" style="205" customWidth="1"/>
    <col min="7177" max="7177" width="16.58203125" style="205" bestFit="1" customWidth="1"/>
    <col min="7178" max="7424" width="16.08203125" style="205"/>
    <col min="7425" max="7425" width="18.75" style="205" customWidth="1"/>
    <col min="7426" max="7426" width="42.58203125" style="205" customWidth="1"/>
    <col min="7427" max="7427" width="32" style="205" customWidth="1"/>
    <col min="7428" max="7428" width="40.58203125" style="205" customWidth="1"/>
    <col min="7429" max="7429" width="11.25" style="205" customWidth="1"/>
    <col min="7430" max="7430" width="22.58203125" style="205" customWidth="1"/>
    <col min="7431" max="7431" width="25.08203125" style="205" customWidth="1"/>
    <col min="7432" max="7432" width="15.08203125" style="205" customWidth="1"/>
    <col min="7433" max="7433" width="16.58203125" style="205" bestFit="1" customWidth="1"/>
    <col min="7434" max="7680" width="16.08203125" style="205"/>
    <col min="7681" max="7681" width="18.75" style="205" customWidth="1"/>
    <col min="7682" max="7682" width="42.58203125" style="205" customWidth="1"/>
    <col min="7683" max="7683" width="32" style="205" customWidth="1"/>
    <col min="7684" max="7684" width="40.58203125" style="205" customWidth="1"/>
    <col min="7685" max="7685" width="11.25" style="205" customWidth="1"/>
    <col min="7686" max="7686" width="22.58203125" style="205" customWidth="1"/>
    <col min="7687" max="7687" width="25.08203125" style="205" customWidth="1"/>
    <col min="7688" max="7688" width="15.08203125" style="205" customWidth="1"/>
    <col min="7689" max="7689" width="16.58203125" style="205" bestFit="1" customWidth="1"/>
    <col min="7690" max="7936" width="16.08203125" style="205"/>
    <col min="7937" max="7937" width="18.75" style="205" customWidth="1"/>
    <col min="7938" max="7938" width="42.58203125" style="205" customWidth="1"/>
    <col min="7939" max="7939" width="32" style="205" customWidth="1"/>
    <col min="7940" max="7940" width="40.58203125" style="205" customWidth="1"/>
    <col min="7941" max="7941" width="11.25" style="205" customWidth="1"/>
    <col min="7942" max="7942" width="22.58203125" style="205" customWidth="1"/>
    <col min="7943" max="7943" width="25.08203125" style="205" customWidth="1"/>
    <col min="7944" max="7944" width="15.08203125" style="205" customWidth="1"/>
    <col min="7945" max="7945" width="16.58203125" style="205" bestFit="1" customWidth="1"/>
    <col min="7946" max="8192" width="16.08203125" style="205"/>
    <col min="8193" max="8193" width="18.75" style="205" customWidth="1"/>
    <col min="8194" max="8194" width="42.58203125" style="205" customWidth="1"/>
    <col min="8195" max="8195" width="32" style="205" customWidth="1"/>
    <col min="8196" max="8196" width="40.58203125" style="205" customWidth="1"/>
    <col min="8197" max="8197" width="11.25" style="205" customWidth="1"/>
    <col min="8198" max="8198" width="22.58203125" style="205" customWidth="1"/>
    <col min="8199" max="8199" width="25.08203125" style="205" customWidth="1"/>
    <col min="8200" max="8200" width="15.08203125" style="205" customWidth="1"/>
    <col min="8201" max="8201" width="16.58203125" style="205" bestFit="1" customWidth="1"/>
    <col min="8202" max="8448" width="16.08203125" style="205"/>
    <col min="8449" max="8449" width="18.75" style="205" customWidth="1"/>
    <col min="8450" max="8450" width="42.58203125" style="205" customWidth="1"/>
    <col min="8451" max="8451" width="32" style="205" customWidth="1"/>
    <col min="8452" max="8452" width="40.58203125" style="205" customWidth="1"/>
    <col min="8453" max="8453" width="11.25" style="205" customWidth="1"/>
    <col min="8454" max="8454" width="22.58203125" style="205" customWidth="1"/>
    <col min="8455" max="8455" width="25.08203125" style="205" customWidth="1"/>
    <col min="8456" max="8456" width="15.08203125" style="205" customWidth="1"/>
    <col min="8457" max="8457" width="16.58203125" style="205" bestFit="1" customWidth="1"/>
    <col min="8458" max="8704" width="16.08203125" style="205"/>
    <col min="8705" max="8705" width="18.75" style="205" customWidth="1"/>
    <col min="8706" max="8706" width="42.58203125" style="205" customWidth="1"/>
    <col min="8707" max="8707" width="32" style="205" customWidth="1"/>
    <col min="8708" max="8708" width="40.58203125" style="205" customWidth="1"/>
    <col min="8709" max="8709" width="11.25" style="205" customWidth="1"/>
    <col min="8710" max="8710" width="22.58203125" style="205" customWidth="1"/>
    <col min="8711" max="8711" width="25.08203125" style="205" customWidth="1"/>
    <col min="8712" max="8712" width="15.08203125" style="205" customWidth="1"/>
    <col min="8713" max="8713" width="16.58203125" style="205" bestFit="1" customWidth="1"/>
    <col min="8714" max="8960" width="16.08203125" style="205"/>
    <col min="8961" max="8961" width="18.75" style="205" customWidth="1"/>
    <col min="8962" max="8962" width="42.58203125" style="205" customWidth="1"/>
    <col min="8963" max="8963" width="32" style="205" customWidth="1"/>
    <col min="8964" max="8964" width="40.58203125" style="205" customWidth="1"/>
    <col min="8965" max="8965" width="11.25" style="205" customWidth="1"/>
    <col min="8966" max="8966" width="22.58203125" style="205" customWidth="1"/>
    <col min="8967" max="8967" width="25.08203125" style="205" customWidth="1"/>
    <col min="8968" max="8968" width="15.08203125" style="205" customWidth="1"/>
    <col min="8969" max="8969" width="16.58203125" style="205" bestFit="1" customWidth="1"/>
    <col min="8970" max="9216" width="16.08203125" style="205"/>
    <col min="9217" max="9217" width="18.75" style="205" customWidth="1"/>
    <col min="9218" max="9218" width="42.58203125" style="205" customWidth="1"/>
    <col min="9219" max="9219" width="32" style="205" customWidth="1"/>
    <col min="9220" max="9220" width="40.58203125" style="205" customWidth="1"/>
    <col min="9221" max="9221" width="11.25" style="205" customWidth="1"/>
    <col min="9222" max="9222" width="22.58203125" style="205" customWidth="1"/>
    <col min="9223" max="9223" width="25.08203125" style="205" customWidth="1"/>
    <col min="9224" max="9224" width="15.08203125" style="205" customWidth="1"/>
    <col min="9225" max="9225" width="16.58203125" style="205" bestFit="1" customWidth="1"/>
    <col min="9226" max="9472" width="16.08203125" style="205"/>
    <col min="9473" max="9473" width="18.75" style="205" customWidth="1"/>
    <col min="9474" max="9474" width="42.58203125" style="205" customWidth="1"/>
    <col min="9475" max="9475" width="32" style="205" customWidth="1"/>
    <col min="9476" max="9476" width="40.58203125" style="205" customWidth="1"/>
    <col min="9477" max="9477" width="11.25" style="205" customWidth="1"/>
    <col min="9478" max="9478" width="22.58203125" style="205" customWidth="1"/>
    <col min="9479" max="9479" width="25.08203125" style="205" customWidth="1"/>
    <col min="9480" max="9480" width="15.08203125" style="205" customWidth="1"/>
    <col min="9481" max="9481" width="16.58203125" style="205" bestFit="1" customWidth="1"/>
    <col min="9482" max="9728" width="16.08203125" style="205"/>
    <col min="9729" max="9729" width="18.75" style="205" customWidth="1"/>
    <col min="9730" max="9730" width="42.58203125" style="205" customWidth="1"/>
    <col min="9731" max="9731" width="32" style="205" customWidth="1"/>
    <col min="9732" max="9732" width="40.58203125" style="205" customWidth="1"/>
    <col min="9733" max="9733" width="11.25" style="205" customWidth="1"/>
    <col min="9734" max="9734" width="22.58203125" style="205" customWidth="1"/>
    <col min="9735" max="9735" width="25.08203125" style="205" customWidth="1"/>
    <col min="9736" max="9736" width="15.08203125" style="205" customWidth="1"/>
    <col min="9737" max="9737" width="16.58203125" style="205" bestFit="1" customWidth="1"/>
    <col min="9738" max="9984" width="16.08203125" style="205"/>
    <col min="9985" max="9985" width="18.75" style="205" customWidth="1"/>
    <col min="9986" max="9986" width="42.58203125" style="205" customWidth="1"/>
    <col min="9987" max="9987" width="32" style="205" customWidth="1"/>
    <col min="9988" max="9988" width="40.58203125" style="205" customWidth="1"/>
    <col min="9989" max="9989" width="11.25" style="205" customWidth="1"/>
    <col min="9990" max="9990" width="22.58203125" style="205" customWidth="1"/>
    <col min="9991" max="9991" width="25.08203125" style="205" customWidth="1"/>
    <col min="9992" max="9992" width="15.08203125" style="205" customWidth="1"/>
    <col min="9993" max="9993" width="16.58203125" style="205" bestFit="1" customWidth="1"/>
    <col min="9994" max="10240" width="16.08203125" style="205"/>
    <col min="10241" max="10241" width="18.75" style="205" customWidth="1"/>
    <col min="10242" max="10242" width="42.58203125" style="205" customWidth="1"/>
    <col min="10243" max="10243" width="32" style="205" customWidth="1"/>
    <col min="10244" max="10244" width="40.58203125" style="205" customWidth="1"/>
    <col min="10245" max="10245" width="11.25" style="205" customWidth="1"/>
    <col min="10246" max="10246" width="22.58203125" style="205" customWidth="1"/>
    <col min="10247" max="10247" width="25.08203125" style="205" customWidth="1"/>
    <col min="10248" max="10248" width="15.08203125" style="205" customWidth="1"/>
    <col min="10249" max="10249" width="16.58203125" style="205" bestFit="1" customWidth="1"/>
    <col min="10250" max="10496" width="16.08203125" style="205"/>
    <col min="10497" max="10497" width="18.75" style="205" customWidth="1"/>
    <col min="10498" max="10498" width="42.58203125" style="205" customWidth="1"/>
    <col min="10499" max="10499" width="32" style="205" customWidth="1"/>
    <col min="10500" max="10500" width="40.58203125" style="205" customWidth="1"/>
    <col min="10501" max="10501" width="11.25" style="205" customWidth="1"/>
    <col min="10502" max="10502" width="22.58203125" style="205" customWidth="1"/>
    <col min="10503" max="10503" width="25.08203125" style="205" customWidth="1"/>
    <col min="10504" max="10504" width="15.08203125" style="205" customWidth="1"/>
    <col min="10505" max="10505" width="16.58203125" style="205" bestFit="1" customWidth="1"/>
    <col min="10506" max="10752" width="16.08203125" style="205"/>
    <col min="10753" max="10753" width="18.75" style="205" customWidth="1"/>
    <col min="10754" max="10754" width="42.58203125" style="205" customWidth="1"/>
    <col min="10755" max="10755" width="32" style="205" customWidth="1"/>
    <col min="10756" max="10756" width="40.58203125" style="205" customWidth="1"/>
    <col min="10757" max="10757" width="11.25" style="205" customWidth="1"/>
    <col min="10758" max="10758" width="22.58203125" style="205" customWidth="1"/>
    <col min="10759" max="10759" width="25.08203125" style="205" customWidth="1"/>
    <col min="10760" max="10760" width="15.08203125" style="205" customWidth="1"/>
    <col min="10761" max="10761" width="16.58203125" style="205" bestFit="1" customWidth="1"/>
    <col min="10762" max="11008" width="16.08203125" style="205"/>
    <col min="11009" max="11009" width="18.75" style="205" customWidth="1"/>
    <col min="11010" max="11010" width="42.58203125" style="205" customWidth="1"/>
    <col min="11011" max="11011" width="32" style="205" customWidth="1"/>
    <col min="11012" max="11012" width="40.58203125" style="205" customWidth="1"/>
    <col min="11013" max="11013" width="11.25" style="205" customWidth="1"/>
    <col min="11014" max="11014" width="22.58203125" style="205" customWidth="1"/>
    <col min="11015" max="11015" width="25.08203125" style="205" customWidth="1"/>
    <col min="11016" max="11016" width="15.08203125" style="205" customWidth="1"/>
    <col min="11017" max="11017" width="16.58203125" style="205" bestFit="1" customWidth="1"/>
    <col min="11018" max="11264" width="16.08203125" style="205"/>
    <col min="11265" max="11265" width="18.75" style="205" customWidth="1"/>
    <col min="11266" max="11266" width="42.58203125" style="205" customWidth="1"/>
    <col min="11267" max="11267" width="32" style="205" customWidth="1"/>
    <col min="11268" max="11268" width="40.58203125" style="205" customWidth="1"/>
    <col min="11269" max="11269" width="11.25" style="205" customWidth="1"/>
    <col min="11270" max="11270" width="22.58203125" style="205" customWidth="1"/>
    <col min="11271" max="11271" width="25.08203125" style="205" customWidth="1"/>
    <col min="11272" max="11272" width="15.08203125" style="205" customWidth="1"/>
    <col min="11273" max="11273" width="16.58203125" style="205" bestFit="1" customWidth="1"/>
    <col min="11274" max="11520" width="16.08203125" style="205"/>
    <col min="11521" max="11521" width="18.75" style="205" customWidth="1"/>
    <col min="11522" max="11522" width="42.58203125" style="205" customWidth="1"/>
    <col min="11523" max="11523" width="32" style="205" customWidth="1"/>
    <col min="11524" max="11524" width="40.58203125" style="205" customWidth="1"/>
    <col min="11525" max="11525" width="11.25" style="205" customWidth="1"/>
    <col min="11526" max="11526" width="22.58203125" style="205" customWidth="1"/>
    <col min="11527" max="11527" width="25.08203125" style="205" customWidth="1"/>
    <col min="11528" max="11528" width="15.08203125" style="205" customWidth="1"/>
    <col min="11529" max="11529" width="16.58203125" style="205" bestFit="1" customWidth="1"/>
    <col min="11530" max="11776" width="16.08203125" style="205"/>
    <col min="11777" max="11777" width="18.75" style="205" customWidth="1"/>
    <col min="11778" max="11778" width="42.58203125" style="205" customWidth="1"/>
    <col min="11779" max="11779" width="32" style="205" customWidth="1"/>
    <col min="11780" max="11780" width="40.58203125" style="205" customWidth="1"/>
    <col min="11781" max="11781" width="11.25" style="205" customWidth="1"/>
    <col min="11782" max="11782" width="22.58203125" style="205" customWidth="1"/>
    <col min="11783" max="11783" width="25.08203125" style="205" customWidth="1"/>
    <col min="11784" max="11784" width="15.08203125" style="205" customWidth="1"/>
    <col min="11785" max="11785" width="16.58203125" style="205" bestFit="1" customWidth="1"/>
    <col min="11786" max="12032" width="16.08203125" style="205"/>
    <col min="12033" max="12033" width="18.75" style="205" customWidth="1"/>
    <col min="12034" max="12034" width="42.58203125" style="205" customWidth="1"/>
    <col min="12035" max="12035" width="32" style="205" customWidth="1"/>
    <col min="12036" max="12036" width="40.58203125" style="205" customWidth="1"/>
    <col min="12037" max="12037" width="11.25" style="205" customWidth="1"/>
    <col min="12038" max="12038" width="22.58203125" style="205" customWidth="1"/>
    <col min="12039" max="12039" width="25.08203125" style="205" customWidth="1"/>
    <col min="12040" max="12040" width="15.08203125" style="205" customWidth="1"/>
    <col min="12041" max="12041" width="16.58203125" style="205" bestFit="1" customWidth="1"/>
    <col min="12042" max="12288" width="16.08203125" style="205"/>
    <col min="12289" max="12289" width="18.75" style="205" customWidth="1"/>
    <col min="12290" max="12290" width="42.58203125" style="205" customWidth="1"/>
    <col min="12291" max="12291" width="32" style="205" customWidth="1"/>
    <col min="12292" max="12292" width="40.58203125" style="205" customWidth="1"/>
    <col min="12293" max="12293" width="11.25" style="205" customWidth="1"/>
    <col min="12294" max="12294" width="22.58203125" style="205" customWidth="1"/>
    <col min="12295" max="12295" width="25.08203125" style="205" customWidth="1"/>
    <col min="12296" max="12296" width="15.08203125" style="205" customWidth="1"/>
    <col min="12297" max="12297" width="16.58203125" style="205" bestFit="1" customWidth="1"/>
    <col min="12298" max="12544" width="16.08203125" style="205"/>
    <col min="12545" max="12545" width="18.75" style="205" customWidth="1"/>
    <col min="12546" max="12546" width="42.58203125" style="205" customWidth="1"/>
    <col min="12547" max="12547" width="32" style="205" customWidth="1"/>
    <col min="12548" max="12548" width="40.58203125" style="205" customWidth="1"/>
    <col min="12549" max="12549" width="11.25" style="205" customWidth="1"/>
    <col min="12550" max="12550" width="22.58203125" style="205" customWidth="1"/>
    <col min="12551" max="12551" width="25.08203125" style="205" customWidth="1"/>
    <col min="12552" max="12552" width="15.08203125" style="205" customWidth="1"/>
    <col min="12553" max="12553" width="16.58203125" style="205" bestFit="1" customWidth="1"/>
    <col min="12554" max="12800" width="16.08203125" style="205"/>
    <col min="12801" max="12801" width="18.75" style="205" customWidth="1"/>
    <col min="12802" max="12802" width="42.58203125" style="205" customWidth="1"/>
    <col min="12803" max="12803" width="32" style="205" customWidth="1"/>
    <col min="12804" max="12804" width="40.58203125" style="205" customWidth="1"/>
    <col min="12805" max="12805" width="11.25" style="205" customWidth="1"/>
    <col min="12806" max="12806" width="22.58203125" style="205" customWidth="1"/>
    <col min="12807" max="12807" width="25.08203125" style="205" customWidth="1"/>
    <col min="12808" max="12808" width="15.08203125" style="205" customWidth="1"/>
    <col min="12809" max="12809" width="16.58203125" style="205" bestFit="1" customWidth="1"/>
    <col min="12810" max="13056" width="16.08203125" style="205"/>
    <col min="13057" max="13057" width="18.75" style="205" customWidth="1"/>
    <col min="13058" max="13058" width="42.58203125" style="205" customWidth="1"/>
    <col min="13059" max="13059" width="32" style="205" customWidth="1"/>
    <col min="13060" max="13060" width="40.58203125" style="205" customWidth="1"/>
    <col min="13061" max="13061" width="11.25" style="205" customWidth="1"/>
    <col min="13062" max="13062" width="22.58203125" style="205" customWidth="1"/>
    <col min="13063" max="13063" width="25.08203125" style="205" customWidth="1"/>
    <col min="13064" max="13064" width="15.08203125" style="205" customWidth="1"/>
    <col min="13065" max="13065" width="16.58203125" style="205" bestFit="1" customWidth="1"/>
    <col min="13066" max="13312" width="16.08203125" style="205"/>
    <col min="13313" max="13313" width="18.75" style="205" customWidth="1"/>
    <col min="13314" max="13314" width="42.58203125" style="205" customWidth="1"/>
    <col min="13315" max="13315" width="32" style="205" customWidth="1"/>
    <col min="13316" max="13316" width="40.58203125" style="205" customWidth="1"/>
    <col min="13317" max="13317" width="11.25" style="205" customWidth="1"/>
    <col min="13318" max="13318" width="22.58203125" style="205" customWidth="1"/>
    <col min="13319" max="13319" width="25.08203125" style="205" customWidth="1"/>
    <col min="13320" max="13320" width="15.08203125" style="205" customWidth="1"/>
    <col min="13321" max="13321" width="16.58203125" style="205" bestFit="1" customWidth="1"/>
    <col min="13322" max="13568" width="16.08203125" style="205"/>
    <col min="13569" max="13569" width="18.75" style="205" customWidth="1"/>
    <col min="13570" max="13570" width="42.58203125" style="205" customWidth="1"/>
    <col min="13571" max="13571" width="32" style="205" customWidth="1"/>
    <col min="13572" max="13572" width="40.58203125" style="205" customWidth="1"/>
    <col min="13573" max="13573" width="11.25" style="205" customWidth="1"/>
    <col min="13574" max="13574" width="22.58203125" style="205" customWidth="1"/>
    <col min="13575" max="13575" width="25.08203125" style="205" customWidth="1"/>
    <col min="13576" max="13576" width="15.08203125" style="205" customWidth="1"/>
    <col min="13577" max="13577" width="16.58203125" style="205" bestFit="1" customWidth="1"/>
    <col min="13578" max="13824" width="16.08203125" style="205"/>
    <col min="13825" max="13825" width="18.75" style="205" customWidth="1"/>
    <col min="13826" max="13826" width="42.58203125" style="205" customWidth="1"/>
    <col min="13827" max="13827" width="32" style="205" customWidth="1"/>
    <col min="13828" max="13828" width="40.58203125" style="205" customWidth="1"/>
    <col min="13829" max="13829" width="11.25" style="205" customWidth="1"/>
    <col min="13830" max="13830" width="22.58203125" style="205" customWidth="1"/>
    <col min="13831" max="13831" width="25.08203125" style="205" customWidth="1"/>
    <col min="13832" max="13832" width="15.08203125" style="205" customWidth="1"/>
    <col min="13833" max="13833" width="16.58203125" style="205" bestFit="1" customWidth="1"/>
    <col min="13834" max="14080" width="16.08203125" style="205"/>
    <col min="14081" max="14081" width="18.75" style="205" customWidth="1"/>
    <col min="14082" max="14082" width="42.58203125" style="205" customWidth="1"/>
    <col min="14083" max="14083" width="32" style="205" customWidth="1"/>
    <col min="14084" max="14084" width="40.58203125" style="205" customWidth="1"/>
    <col min="14085" max="14085" width="11.25" style="205" customWidth="1"/>
    <col min="14086" max="14086" width="22.58203125" style="205" customWidth="1"/>
    <col min="14087" max="14087" width="25.08203125" style="205" customWidth="1"/>
    <col min="14088" max="14088" width="15.08203125" style="205" customWidth="1"/>
    <col min="14089" max="14089" width="16.58203125" style="205" bestFit="1" customWidth="1"/>
    <col min="14090" max="14336" width="16.08203125" style="205"/>
    <col min="14337" max="14337" width="18.75" style="205" customWidth="1"/>
    <col min="14338" max="14338" width="42.58203125" style="205" customWidth="1"/>
    <col min="14339" max="14339" width="32" style="205" customWidth="1"/>
    <col min="14340" max="14340" width="40.58203125" style="205" customWidth="1"/>
    <col min="14341" max="14341" width="11.25" style="205" customWidth="1"/>
    <col min="14342" max="14342" width="22.58203125" style="205" customWidth="1"/>
    <col min="14343" max="14343" width="25.08203125" style="205" customWidth="1"/>
    <col min="14344" max="14344" width="15.08203125" style="205" customWidth="1"/>
    <col min="14345" max="14345" width="16.58203125" style="205" bestFit="1" customWidth="1"/>
    <col min="14346" max="14592" width="16.08203125" style="205"/>
    <col min="14593" max="14593" width="18.75" style="205" customWidth="1"/>
    <col min="14594" max="14594" width="42.58203125" style="205" customWidth="1"/>
    <col min="14595" max="14595" width="32" style="205" customWidth="1"/>
    <col min="14596" max="14596" width="40.58203125" style="205" customWidth="1"/>
    <col min="14597" max="14597" width="11.25" style="205" customWidth="1"/>
    <col min="14598" max="14598" width="22.58203125" style="205" customWidth="1"/>
    <col min="14599" max="14599" width="25.08203125" style="205" customWidth="1"/>
    <col min="14600" max="14600" width="15.08203125" style="205" customWidth="1"/>
    <col min="14601" max="14601" width="16.58203125" style="205" bestFit="1" customWidth="1"/>
    <col min="14602" max="14848" width="16.08203125" style="205"/>
    <col min="14849" max="14849" width="18.75" style="205" customWidth="1"/>
    <col min="14850" max="14850" width="42.58203125" style="205" customWidth="1"/>
    <col min="14851" max="14851" width="32" style="205" customWidth="1"/>
    <col min="14852" max="14852" width="40.58203125" style="205" customWidth="1"/>
    <col min="14853" max="14853" width="11.25" style="205" customWidth="1"/>
    <col min="14854" max="14854" width="22.58203125" style="205" customWidth="1"/>
    <col min="14855" max="14855" width="25.08203125" style="205" customWidth="1"/>
    <col min="14856" max="14856" width="15.08203125" style="205" customWidth="1"/>
    <col min="14857" max="14857" width="16.58203125" style="205" bestFit="1" customWidth="1"/>
    <col min="14858" max="15104" width="16.08203125" style="205"/>
    <col min="15105" max="15105" width="18.75" style="205" customWidth="1"/>
    <col min="15106" max="15106" width="42.58203125" style="205" customWidth="1"/>
    <col min="15107" max="15107" width="32" style="205" customWidth="1"/>
    <col min="15108" max="15108" width="40.58203125" style="205" customWidth="1"/>
    <col min="15109" max="15109" width="11.25" style="205" customWidth="1"/>
    <col min="15110" max="15110" width="22.58203125" style="205" customWidth="1"/>
    <col min="15111" max="15111" width="25.08203125" style="205" customWidth="1"/>
    <col min="15112" max="15112" width="15.08203125" style="205" customWidth="1"/>
    <col min="15113" max="15113" width="16.58203125" style="205" bestFit="1" customWidth="1"/>
    <col min="15114" max="15360" width="16.08203125" style="205"/>
    <col min="15361" max="15361" width="18.75" style="205" customWidth="1"/>
    <col min="15362" max="15362" width="42.58203125" style="205" customWidth="1"/>
    <col min="15363" max="15363" width="32" style="205" customWidth="1"/>
    <col min="15364" max="15364" width="40.58203125" style="205" customWidth="1"/>
    <col min="15365" max="15365" width="11.25" style="205" customWidth="1"/>
    <col min="15366" max="15366" width="22.58203125" style="205" customWidth="1"/>
    <col min="15367" max="15367" width="25.08203125" style="205" customWidth="1"/>
    <col min="15368" max="15368" width="15.08203125" style="205" customWidth="1"/>
    <col min="15369" max="15369" width="16.58203125" style="205" bestFit="1" customWidth="1"/>
    <col min="15370" max="15616" width="16.08203125" style="205"/>
    <col min="15617" max="15617" width="18.75" style="205" customWidth="1"/>
    <col min="15618" max="15618" width="42.58203125" style="205" customWidth="1"/>
    <col min="15619" max="15619" width="32" style="205" customWidth="1"/>
    <col min="15620" max="15620" width="40.58203125" style="205" customWidth="1"/>
    <col min="15621" max="15621" width="11.25" style="205" customWidth="1"/>
    <col min="15622" max="15622" width="22.58203125" style="205" customWidth="1"/>
    <col min="15623" max="15623" width="25.08203125" style="205" customWidth="1"/>
    <col min="15624" max="15624" width="15.08203125" style="205" customWidth="1"/>
    <col min="15625" max="15625" width="16.58203125" style="205" bestFit="1" customWidth="1"/>
    <col min="15626" max="15872" width="16.08203125" style="205"/>
    <col min="15873" max="15873" width="18.75" style="205" customWidth="1"/>
    <col min="15874" max="15874" width="42.58203125" style="205" customWidth="1"/>
    <col min="15875" max="15875" width="32" style="205" customWidth="1"/>
    <col min="15876" max="15876" width="40.58203125" style="205" customWidth="1"/>
    <col min="15877" max="15877" width="11.25" style="205" customWidth="1"/>
    <col min="15878" max="15878" width="22.58203125" style="205" customWidth="1"/>
    <col min="15879" max="15879" width="25.08203125" style="205" customWidth="1"/>
    <col min="15880" max="15880" width="15.08203125" style="205" customWidth="1"/>
    <col min="15881" max="15881" width="16.58203125" style="205" bestFit="1" customWidth="1"/>
    <col min="15882" max="16128" width="16.08203125" style="205"/>
    <col min="16129" max="16129" width="18.75" style="205" customWidth="1"/>
    <col min="16130" max="16130" width="42.58203125" style="205" customWidth="1"/>
    <col min="16131" max="16131" width="32" style="205" customWidth="1"/>
    <col min="16132" max="16132" width="40.58203125" style="205" customWidth="1"/>
    <col min="16133" max="16133" width="11.25" style="205" customWidth="1"/>
    <col min="16134" max="16134" width="22.58203125" style="205" customWidth="1"/>
    <col min="16135" max="16135" width="25.08203125" style="205" customWidth="1"/>
    <col min="16136" max="16136" width="15.08203125" style="205" customWidth="1"/>
    <col min="16137" max="16137" width="16.58203125" style="205" bestFit="1" customWidth="1"/>
    <col min="16138" max="16384" width="16.08203125" style="205"/>
  </cols>
  <sheetData>
    <row r="1" spans="1:9" ht="30.75" customHeight="1" x14ac:dyDescent="0.4">
      <c r="A1" s="814" t="s">
        <v>556</v>
      </c>
      <c r="B1" s="815"/>
      <c r="C1" s="815"/>
      <c r="D1" s="815"/>
      <c r="E1" s="815"/>
      <c r="F1" s="815"/>
      <c r="G1" s="815"/>
      <c r="H1" s="815"/>
      <c r="I1" s="815"/>
    </row>
    <row r="2" spans="1:9" ht="18" customHeight="1" x14ac:dyDescent="0.4">
      <c r="A2" s="816" t="s">
        <v>557</v>
      </c>
      <c r="B2" s="815"/>
      <c r="C2" s="815"/>
      <c r="D2" s="815"/>
      <c r="E2" s="815"/>
      <c r="F2" s="815"/>
      <c r="G2" s="815"/>
      <c r="H2" s="815"/>
      <c r="I2" s="815"/>
    </row>
    <row r="3" spans="1:9" ht="17" customHeight="1" x14ac:dyDescent="0.4">
      <c r="A3" s="817" t="s">
        <v>558</v>
      </c>
      <c r="B3" s="818"/>
      <c r="C3" s="818"/>
      <c r="D3" s="818"/>
      <c r="E3" s="818"/>
      <c r="F3" s="818"/>
      <c r="G3" s="818"/>
      <c r="H3" s="818"/>
      <c r="I3" s="818"/>
    </row>
    <row r="4" spans="1:9" ht="17" customHeight="1" x14ac:dyDescent="0.3">
      <c r="A4" s="206"/>
      <c r="B4" s="206"/>
      <c r="C4" s="206"/>
      <c r="D4" s="206"/>
      <c r="E4" s="206"/>
      <c r="F4" s="206"/>
      <c r="G4" s="206"/>
      <c r="H4" s="206"/>
      <c r="I4" s="206"/>
    </row>
    <row r="5" spans="1:9" s="207" customFormat="1" ht="23.5" customHeight="1" x14ac:dyDescent="0.3">
      <c r="A5" s="819" t="s">
        <v>559</v>
      </c>
      <c r="B5" s="819" t="s">
        <v>560</v>
      </c>
      <c r="C5" s="819" t="s">
        <v>62</v>
      </c>
      <c r="D5" s="819" t="s">
        <v>561</v>
      </c>
      <c r="E5" s="819" t="s">
        <v>562</v>
      </c>
      <c r="F5" s="821" t="s">
        <v>563</v>
      </c>
      <c r="G5" s="821" t="s">
        <v>564</v>
      </c>
      <c r="H5" s="824" t="s">
        <v>565</v>
      </c>
      <c r="I5" s="825"/>
    </row>
    <row r="6" spans="1:9" s="207" customFormat="1" ht="24" customHeight="1" x14ac:dyDescent="0.3">
      <c r="A6" s="820"/>
      <c r="B6" s="820"/>
      <c r="C6" s="820"/>
      <c r="D6" s="820"/>
      <c r="E6" s="820"/>
      <c r="F6" s="822"/>
      <c r="G6" s="822"/>
      <c r="H6" s="208" t="s">
        <v>566</v>
      </c>
      <c r="I6" s="208" t="s">
        <v>567</v>
      </c>
    </row>
    <row r="7" spans="1:9" s="207" customFormat="1" ht="29" customHeight="1" x14ac:dyDescent="0.3">
      <c r="A7" s="209" t="s">
        <v>568</v>
      </c>
      <c r="B7" s="210" t="s">
        <v>32</v>
      </c>
      <c r="C7" s="210" t="s">
        <v>569</v>
      </c>
      <c r="D7" s="210" t="s">
        <v>570</v>
      </c>
      <c r="E7" s="211">
        <v>15</v>
      </c>
      <c r="F7" s="209" t="s">
        <v>571</v>
      </c>
      <c r="G7" s="209" t="s">
        <v>572</v>
      </c>
      <c r="H7" s="212">
        <v>750</v>
      </c>
      <c r="I7" s="212">
        <f>H7*E7</f>
        <v>11250</v>
      </c>
    </row>
    <row r="8" spans="1:9" s="207" customFormat="1" ht="24" customHeight="1" x14ac:dyDescent="0.3">
      <c r="A8" s="209" t="s">
        <v>568</v>
      </c>
      <c r="B8" s="210" t="s">
        <v>32</v>
      </c>
      <c r="C8" s="210" t="s">
        <v>569</v>
      </c>
      <c r="D8" s="210" t="s">
        <v>570</v>
      </c>
      <c r="E8" s="211">
        <v>15</v>
      </c>
      <c r="F8" s="209" t="s">
        <v>573</v>
      </c>
      <c r="G8" s="209" t="s">
        <v>574</v>
      </c>
      <c r="H8" s="212">
        <v>750</v>
      </c>
      <c r="I8" s="212">
        <f t="shared" ref="I8:I71" si="0">H8*E8</f>
        <v>11250</v>
      </c>
    </row>
    <row r="9" spans="1:9" s="207" customFormat="1" ht="24" customHeight="1" x14ac:dyDescent="0.3">
      <c r="A9" s="209" t="s">
        <v>568</v>
      </c>
      <c r="B9" s="210" t="s">
        <v>32</v>
      </c>
      <c r="C9" s="210" t="s">
        <v>569</v>
      </c>
      <c r="D9" s="210" t="s">
        <v>570</v>
      </c>
      <c r="E9" s="211">
        <v>15</v>
      </c>
      <c r="F9" s="209" t="s">
        <v>575</v>
      </c>
      <c r="G9" s="209" t="s">
        <v>576</v>
      </c>
      <c r="H9" s="212">
        <v>750</v>
      </c>
      <c r="I9" s="212">
        <f t="shared" si="0"/>
        <v>11250</v>
      </c>
    </row>
    <row r="10" spans="1:9" s="207" customFormat="1" ht="24" customHeight="1" x14ac:dyDescent="0.3">
      <c r="A10" s="209" t="s">
        <v>568</v>
      </c>
      <c r="B10" s="210" t="s">
        <v>32</v>
      </c>
      <c r="C10" s="210" t="s">
        <v>185</v>
      </c>
      <c r="D10" s="210" t="s">
        <v>577</v>
      </c>
      <c r="E10" s="211">
        <v>10</v>
      </c>
      <c r="F10" s="209" t="s">
        <v>571</v>
      </c>
      <c r="G10" s="209" t="s">
        <v>576</v>
      </c>
      <c r="H10" s="212">
        <v>715</v>
      </c>
      <c r="I10" s="212">
        <f t="shared" si="0"/>
        <v>7150</v>
      </c>
    </row>
    <row r="11" spans="1:9" s="207" customFormat="1" ht="24" customHeight="1" x14ac:dyDescent="0.3">
      <c r="A11" s="209" t="s">
        <v>568</v>
      </c>
      <c r="B11" s="210" t="s">
        <v>32</v>
      </c>
      <c r="C11" s="210" t="s">
        <v>185</v>
      </c>
      <c r="D11" s="210" t="s">
        <v>577</v>
      </c>
      <c r="E11" s="211">
        <v>10</v>
      </c>
      <c r="F11" s="209" t="s">
        <v>573</v>
      </c>
      <c r="G11" s="209" t="s">
        <v>576</v>
      </c>
      <c r="H11" s="212">
        <v>715</v>
      </c>
      <c r="I11" s="212">
        <f t="shared" si="0"/>
        <v>7150</v>
      </c>
    </row>
    <row r="12" spans="1:9" s="207" customFormat="1" ht="24" customHeight="1" x14ac:dyDescent="0.3">
      <c r="A12" s="209" t="s">
        <v>568</v>
      </c>
      <c r="B12" s="210" t="s">
        <v>32</v>
      </c>
      <c r="C12" s="210" t="s">
        <v>578</v>
      </c>
      <c r="D12" s="213" t="s">
        <v>25</v>
      </c>
      <c r="E12" s="211">
        <v>5</v>
      </c>
      <c r="F12" s="209" t="s">
        <v>571</v>
      </c>
      <c r="G12" s="209" t="s">
        <v>579</v>
      </c>
      <c r="H12" s="212">
        <v>400</v>
      </c>
      <c r="I12" s="212">
        <f t="shared" si="0"/>
        <v>2000</v>
      </c>
    </row>
    <row r="13" spans="1:9" s="207" customFormat="1" ht="24" customHeight="1" x14ac:dyDescent="0.3">
      <c r="A13" s="209" t="s">
        <v>568</v>
      </c>
      <c r="B13" s="210" t="s">
        <v>32</v>
      </c>
      <c r="C13" s="210" t="s">
        <v>578</v>
      </c>
      <c r="D13" s="213" t="s">
        <v>25</v>
      </c>
      <c r="E13" s="211">
        <v>5</v>
      </c>
      <c r="F13" s="209" t="s">
        <v>573</v>
      </c>
      <c r="G13" s="209" t="s">
        <v>579</v>
      </c>
      <c r="H13" s="212">
        <v>400</v>
      </c>
      <c r="I13" s="212">
        <f t="shared" si="0"/>
        <v>2000</v>
      </c>
    </row>
    <row r="14" spans="1:9" s="207" customFormat="1" ht="24" customHeight="1" x14ac:dyDescent="0.3">
      <c r="A14" s="209" t="s">
        <v>568</v>
      </c>
      <c r="B14" s="210" t="s">
        <v>32</v>
      </c>
      <c r="C14" s="210" t="s">
        <v>185</v>
      </c>
      <c r="D14" s="210" t="s">
        <v>580</v>
      </c>
      <c r="E14" s="211">
        <v>5</v>
      </c>
      <c r="F14" s="209" t="s">
        <v>571</v>
      </c>
      <c r="G14" s="209" t="s">
        <v>574</v>
      </c>
      <c r="H14" s="212">
        <v>1570</v>
      </c>
      <c r="I14" s="212">
        <f t="shared" si="0"/>
        <v>7850</v>
      </c>
    </row>
    <row r="15" spans="1:9" s="207" customFormat="1" ht="24" customHeight="1" x14ac:dyDescent="0.3">
      <c r="A15" s="209" t="s">
        <v>568</v>
      </c>
      <c r="B15" s="210" t="s">
        <v>32</v>
      </c>
      <c r="C15" s="210" t="s">
        <v>185</v>
      </c>
      <c r="D15" s="210" t="s">
        <v>580</v>
      </c>
      <c r="E15" s="211">
        <v>5</v>
      </c>
      <c r="F15" s="209" t="s">
        <v>573</v>
      </c>
      <c r="G15" s="209" t="s">
        <v>581</v>
      </c>
      <c r="H15" s="212">
        <v>1570</v>
      </c>
      <c r="I15" s="212">
        <f t="shared" si="0"/>
        <v>7850</v>
      </c>
    </row>
    <row r="16" spans="1:9" s="207" customFormat="1" ht="24" customHeight="1" x14ac:dyDescent="0.35">
      <c r="A16" s="209" t="s">
        <v>568</v>
      </c>
      <c r="B16" s="210" t="s">
        <v>32</v>
      </c>
      <c r="C16" s="210" t="s">
        <v>582</v>
      </c>
      <c r="D16" s="214" t="s">
        <v>409</v>
      </c>
      <c r="E16" s="215">
        <v>10</v>
      </c>
      <c r="F16" s="209" t="s">
        <v>571</v>
      </c>
      <c r="G16" s="209" t="s">
        <v>583</v>
      </c>
      <c r="H16" s="212">
        <v>2175</v>
      </c>
      <c r="I16" s="212">
        <f t="shared" si="0"/>
        <v>21750</v>
      </c>
    </row>
    <row r="17" spans="1:9" s="207" customFormat="1" ht="24" customHeight="1" x14ac:dyDescent="0.35">
      <c r="A17" s="209" t="s">
        <v>568</v>
      </c>
      <c r="B17" s="210" t="s">
        <v>32</v>
      </c>
      <c r="C17" s="210" t="s">
        <v>582</v>
      </c>
      <c r="D17" s="214" t="s">
        <v>409</v>
      </c>
      <c r="E17" s="215">
        <v>10</v>
      </c>
      <c r="F17" s="209" t="s">
        <v>573</v>
      </c>
      <c r="G17" s="209" t="s">
        <v>583</v>
      </c>
      <c r="H17" s="212">
        <v>2175</v>
      </c>
      <c r="I17" s="212">
        <f t="shared" si="0"/>
        <v>21750</v>
      </c>
    </row>
    <row r="18" spans="1:9" s="207" customFormat="1" ht="24" customHeight="1" x14ac:dyDescent="0.3">
      <c r="A18" s="209" t="s">
        <v>35</v>
      </c>
      <c r="B18" s="210" t="s">
        <v>33</v>
      </c>
      <c r="C18" s="210" t="s">
        <v>578</v>
      </c>
      <c r="D18" s="210" t="s">
        <v>489</v>
      </c>
      <c r="E18" s="211">
        <v>17</v>
      </c>
      <c r="F18" s="216" t="s">
        <v>584</v>
      </c>
      <c r="G18" s="209" t="s">
        <v>585</v>
      </c>
      <c r="H18" s="217">
        <v>585</v>
      </c>
      <c r="I18" s="212">
        <f t="shared" si="0"/>
        <v>9945</v>
      </c>
    </row>
    <row r="19" spans="1:9" s="207" customFormat="1" ht="24" customHeight="1" x14ac:dyDescent="0.3">
      <c r="A19" s="209" t="s">
        <v>35</v>
      </c>
      <c r="B19" s="210" t="s">
        <v>33</v>
      </c>
      <c r="C19" s="210" t="s">
        <v>578</v>
      </c>
      <c r="D19" s="210" t="s">
        <v>43</v>
      </c>
      <c r="E19" s="211">
        <v>6</v>
      </c>
      <c r="F19" s="216" t="s">
        <v>584</v>
      </c>
      <c r="G19" s="209" t="s">
        <v>586</v>
      </c>
      <c r="H19" s="217">
        <v>620</v>
      </c>
      <c r="I19" s="212">
        <f t="shared" si="0"/>
        <v>3720</v>
      </c>
    </row>
    <row r="20" spans="1:9" s="207" customFormat="1" ht="24" customHeight="1" x14ac:dyDescent="0.3">
      <c r="A20" s="209" t="s">
        <v>35</v>
      </c>
      <c r="B20" s="210" t="s">
        <v>33</v>
      </c>
      <c r="C20" s="210" t="s">
        <v>578</v>
      </c>
      <c r="D20" s="213" t="s">
        <v>25</v>
      </c>
      <c r="E20" s="218">
        <v>15</v>
      </c>
      <c r="F20" s="216" t="s">
        <v>584</v>
      </c>
      <c r="G20" s="219" t="s">
        <v>587</v>
      </c>
      <c r="H20" s="220">
        <v>400</v>
      </c>
      <c r="I20" s="212">
        <f t="shared" si="0"/>
        <v>6000</v>
      </c>
    </row>
    <row r="21" spans="1:9" s="207" customFormat="1" ht="24" customHeight="1" x14ac:dyDescent="0.3">
      <c r="A21" s="209" t="s">
        <v>35</v>
      </c>
      <c r="B21" s="210" t="s">
        <v>33</v>
      </c>
      <c r="C21" s="210" t="s">
        <v>578</v>
      </c>
      <c r="D21" s="213" t="s">
        <v>485</v>
      </c>
      <c r="E21" s="218">
        <v>9</v>
      </c>
      <c r="F21" s="216" t="s">
        <v>584</v>
      </c>
      <c r="G21" s="219" t="s">
        <v>587</v>
      </c>
      <c r="H21" s="220">
        <v>1300</v>
      </c>
      <c r="I21" s="212">
        <f t="shared" si="0"/>
        <v>11700</v>
      </c>
    </row>
    <row r="22" spans="1:9" s="207" customFormat="1" ht="24" customHeight="1" x14ac:dyDescent="0.3">
      <c r="A22" s="209" t="s">
        <v>35</v>
      </c>
      <c r="B22" s="210" t="s">
        <v>33</v>
      </c>
      <c r="C22" s="210" t="s">
        <v>578</v>
      </c>
      <c r="D22" s="213" t="s">
        <v>44</v>
      </c>
      <c r="E22" s="218">
        <v>17</v>
      </c>
      <c r="F22" s="216" t="s">
        <v>584</v>
      </c>
      <c r="G22" s="219" t="s">
        <v>588</v>
      </c>
      <c r="H22" s="220">
        <v>720</v>
      </c>
      <c r="I22" s="212">
        <f t="shared" si="0"/>
        <v>12240</v>
      </c>
    </row>
    <row r="23" spans="1:9" s="207" customFormat="1" ht="24" customHeight="1" x14ac:dyDescent="0.3">
      <c r="A23" s="209" t="s">
        <v>35</v>
      </c>
      <c r="B23" s="210" t="s">
        <v>33</v>
      </c>
      <c r="C23" s="213" t="s">
        <v>589</v>
      </c>
      <c r="D23" s="213" t="s">
        <v>590</v>
      </c>
      <c r="E23" s="218">
        <v>7</v>
      </c>
      <c r="F23" s="216" t="s">
        <v>584</v>
      </c>
      <c r="G23" s="219" t="s">
        <v>591</v>
      </c>
      <c r="H23" s="220">
        <v>500</v>
      </c>
      <c r="I23" s="212">
        <f t="shared" si="0"/>
        <v>3500</v>
      </c>
    </row>
    <row r="24" spans="1:9" s="207" customFormat="1" ht="24" customHeight="1" x14ac:dyDescent="0.35">
      <c r="A24" s="209" t="s">
        <v>35</v>
      </c>
      <c r="B24" s="210" t="s">
        <v>33</v>
      </c>
      <c r="C24" s="210" t="s">
        <v>582</v>
      </c>
      <c r="D24" s="214" t="s">
        <v>409</v>
      </c>
      <c r="E24" s="218">
        <v>20</v>
      </c>
      <c r="F24" s="216" t="s">
        <v>584</v>
      </c>
      <c r="G24" s="219" t="s">
        <v>583</v>
      </c>
      <c r="H24" s="220">
        <v>2175</v>
      </c>
      <c r="I24" s="212">
        <f t="shared" si="0"/>
        <v>43500</v>
      </c>
    </row>
    <row r="25" spans="1:9" s="207" customFormat="1" ht="24" customHeight="1" x14ac:dyDescent="0.3">
      <c r="A25" s="209" t="s">
        <v>35</v>
      </c>
      <c r="B25" s="210" t="s">
        <v>33</v>
      </c>
      <c r="C25" s="210" t="s">
        <v>592</v>
      </c>
      <c r="D25" s="213" t="s">
        <v>37</v>
      </c>
      <c r="E25" s="218">
        <v>10</v>
      </c>
      <c r="F25" s="216" t="s">
        <v>584</v>
      </c>
      <c r="G25" s="219" t="s">
        <v>593</v>
      </c>
      <c r="H25" s="220">
        <v>540</v>
      </c>
      <c r="I25" s="212">
        <f t="shared" si="0"/>
        <v>5400</v>
      </c>
    </row>
    <row r="26" spans="1:9" s="207" customFormat="1" ht="24" customHeight="1" x14ac:dyDescent="0.3">
      <c r="A26" s="209" t="s">
        <v>35</v>
      </c>
      <c r="B26" s="210" t="s">
        <v>33</v>
      </c>
      <c r="C26" s="210" t="s">
        <v>569</v>
      </c>
      <c r="D26" s="213" t="s">
        <v>26</v>
      </c>
      <c r="E26" s="218">
        <v>10</v>
      </c>
      <c r="F26" s="216" t="s">
        <v>584</v>
      </c>
      <c r="G26" s="219" t="s">
        <v>594</v>
      </c>
      <c r="H26" s="221">
        <v>750</v>
      </c>
      <c r="I26" s="212">
        <f t="shared" si="0"/>
        <v>7500</v>
      </c>
    </row>
    <row r="27" spans="1:9" s="207" customFormat="1" ht="24" customHeight="1" x14ac:dyDescent="0.3">
      <c r="A27" s="209" t="s">
        <v>35</v>
      </c>
      <c r="B27" s="210" t="s">
        <v>33</v>
      </c>
      <c r="C27" s="222" t="s">
        <v>595</v>
      </c>
      <c r="D27" s="213" t="s">
        <v>31</v>
      </c>
      <c r="E27" s="218">
        <v>10</v>
      </c>
      <c r="F27" s="216" t="s">
        <v>584</v>
      </c>
      <c r="G27" s="219" t="s">
        <v>596</v>
      </c>
      <c r="H27" s="220">
        <v>500</v>
      </c>
      <c r="I27" s="212">
        <f t="shared" si="0"/>
        <v>5000</v>
      </c>
    </row>
    <row r="28" spans="1:9" s="207" customFormat="1" ht="24" customHeight="1" x14ac:dyDescent="0.3">
      <c r="A28" s="223" t="s">
        <v>35</v>
      </c>
      <c r="B28" s="223"/>
      <c r="C28" s="223"/>
      <c r="D28" s="223"/>
      <c r="E28" s="224">
        <f>SUM(E7:E27)</f>
        <v>226</v>
      </c>
      <c r="F28" s="223"/>
      <c r="G28" s="223"/>
      <c r="H28" s="225"/>
      <c r="I28" s="226">
        <f>SUM(I7:I27)</f>
        <v>219755</v>
      </c>
    </row>
    <row r="29" spans="1:9" s="207" customFormat="1" ht="30" customHeight="1" x14ac:dyDescent="0.3">
      <c r="A29" s="222" t="s">
        <v>543</v>
      </c>
      <c r="B29" s="222" t="s">
        <v>597</v>
      </c>
      <c r="C29" s="222" t="s">
        <v>595</v>
      </c>
      <c r="D29" s="222" t="s">
        <v>31</v>
      </c>
      <c r="E29" s="227">
        <v>10</v>
      </c>
      <c r="F29" s="228" t="s">
        <v>598</v>
      </c>
      <c r="G29" s="228" t="s">
        <v>599</v>
      </c>
      <c r="H29" s="221">
        <v>500</v>
      </c>
      <c r="I29" s="212">
        <f t="shared" si="0"/>
        <v>5000</v>
      </c>
    </row>
    <row r="30" spans="1:9" s="207" customFormat="1" ht="30" customHeight="1" x14ac:dyDescent="0.3">
      <c r="A30" s="222" t="s">
        <v>543</v>
      </c>
      <c r="B30" s="222" t="s">
        <v>597</v>
      </c>
      <c r="C30" s="222" t="s">
        <v>595</v>
      </c>
      <c r="D30" s="222" t="s">
        <v>31</v>
      </c>
      <c r="E30" s="227">
        <v>10</v>
      </c>
      <c r="F30" s="228" t="s">
        <v>600</v>
      </c>
      <c r="G30" s="228" t="s">
        <v>599</v>
      </c>
      <c r="H30" s="221">
        <v>500</v>
      </c>
      <c r="I30" s="212">
        <f t="shared" si="0"/>
        <v>5000</v>
      </c>
    </row>
    <row r="31" spans="1:9" s="207" customFormat="1" ht="30" customHeight="1" x14ac:dyDescent="0.3">
      <c r="A31" s="222" t="s">
        <v>543</v>
      </c>
      <c r="B31" s="222" t="s">
        <v>601</v>
      </c>
      <c r="C31" s="209" t="s">
        <v>569</v>
      </c>
      <c r="D31" s="222" t="s">
        <v>26</v>
      </c>
      <c r="E31" s="227">
        <v>10</v>
      </c>
      <c r="F31" s="228" t="s">
        <v>602</v>
      </c>
      <c r="G31" s="228" t="s">
        <v>603</v>
      </c>
      <c r="H31" s="221">
        <v>750</v>
      </c>
      <c r="I31" s="212">
        <f t="shared" si="0"/>
        <v>7500</v>
      </c>
    </row>
    <row r="32" spans="1:9" s="207" customFormat="1" ht="30" customHeight="1" x14ac:dyDescent="0.3">
      <c r="A32" s="222" t="s">
        <v>543</v>
      </c>
      <c r="B32" s="222" t="s">
        <v>601</v>
      </c>
      <c r="C32" s="209" t="s">
        <v>569</v>
      </c>
      <c r="D32" s="222" t="s">
        <v>26</v>
      </c>
      <c r="E32" s="227">
        <v>10</v>
      </c>
      <c r="F32" s="228" t="s">
        <v>598</v>
      </c>
      <c r="G32" s="228" t="s">
        <v>604</v>
      </c>
      <c r="H32" s="221">
        <v>750</v>
      </c>
      <c r="I32" s="212">
        <f t="shared" si="0"/>
        <v>7500</v>
      </c>
    </row>
    <row r="33" spans="1:36" s="207" customFormat="1" ht="30" customHeight="1" x14ac:dyDescent="0.3">
      <c r="A33" s="222" t="s">
        <v>543</v>
      </c>
      <c r="B33" s="222" t="s">
        <v>601</v>
      </c>
      <c r="C33" s="209" t="s">
        <v>569</v>
      </c>
      <c r="D33" s="222" t="s">
        <v>26</v>
      </c>
      <c r="E33" s="227">
        <v>10</v>
      </c>
      <c r="F33" s="228" t="s">
        <v>598</v>
      </c>
      <c r="G33" s="228" t="s">
        <v>605</v>
      </c>
      <c r="H33" s="221">
        <v>750</v>
      </c>
      <c r="I33" s="212">
        <f t="shared" si="0"/>
        <v>7500</v>
      </c>
    </row>
    <row r="34" spans="1:36" s="207" customFormat="1" ht="30" customHeight="1" x14ac:dyDescent="0.35">
      <c r="A34" s="222" t="s">
        <v>543</v>
      </c>
      <c r="B34" s="222" t="s">
        <v>601</v>
      </c>
      <c r="C34" s="222" t="s">
        <v>124</v>
      </c>
      <c r="D34" s="214" t="s">
        <v>606</v>
      </c>
      <c r="E34" s="227">
        <v>10</v>
      </c>
      <c r="F34" s="228" t="s">
        <v>598</v>
      </c>
      <c r="G34" s="228" t="s">
        <v>607</v>
      </c>
      <c r="H34" s="221">
        <v>1890</v>
      </c>
      <c r="I34" s="212">
        <f t="shared" si="0"/>
        <v>18900</v>
      </c>
    </row>
    <row r="35" spans="1:36" s="207" customFormat="1" ht="30" customHeight="1" x14ac:dyDescent="0.35">
      <c r="A35" s="222" t="s">
        <v>543</v>
      </c>
      <c r="B35" s="222" t="s">
        <v>601</v>
      </c>
      <c r="C35" s="222" t="s">
        <v>124</v>
      </c>
      <c r="D35" s="214" t="s">
        <v>606</v>
      </c>
      <c r="E35" s="227">
        <v>10</v>
      </c>
      <c r="F35" s="228" t="s">
        <v>608</v>
      </c>
      <c r="G35" s="228" t="s">
        <v>607</v>
      </c>
      <c r="H35" s="221">
        <v>1890</v>
      </c>
      <c r="I35" s="212">
        <f t="shared" si="0"/>
        <v>18900</v>
      </c>
    </row>
    <row r="36" spans="1:36" s="207" customFormat="1" ht="30" customHeight="1" x14ac:dyDescent="0.35">
      <c r="A36" s="222" t="s">
        <v>543</v>
      </c>
      <c r="B36" s="222" t="s">
        <v>601</v>
      </c>
      <c r="C36" s="222" t="s">
        <v>124</v>
      </c>
      <c r="D36" s="214" t="s">
        <v>606</v>
      </c>
      <c r="E36" s="227">
        <v>10</v>
      </c>
      <c r="F36" s="228" t="s">
        <v>609</v>
      </c>
      <c r="G36" s="228" t="s">
        <v>607</v>
      </c>
      <c r="H36" s="221">
        <v>1890</v>
      </c>
      <c r="I36" s="212">
        <f t="shared" si="0"/>
        <v>18900</v>
      </c>
    </row>
    <row r="37" spans="1:36" s="207" customFormat="1" ht="30" customHeight="1" x14ac:dyDescent="0.35">
      <c r="A37" s="222" t="s">
        <v>543</v>
      </c>
      <c r="B37" s="222" t="s">
        <v>601</v>
      </c>
      <c r="C37" s="222" t="s">
        <v>124</v>
      </c>
      <c r="D37" s="214" t="s">
        <v>606</v>
      </c>
      <c r="E37" s="227">
        <v>10</v>
      </c>
      <c r="F37" s="228" t="s">
        <v>600</v>
      </c>
      <c r="G37" s="228" t="s">
        <v>607</v>
      </c>
      <c r="H37" s="221">
        <v>1890</v>
      </c>
      <c r="I37" s="212">
        <f t="shared" si="0"/>
        <v>18900</v>
      </c>
    </row>
    <row r="38" spans="1:36" s="207" customFormat="1" ht="30" customHeight="1" x14ac:dyDescent="0.3">
      <c r="A38" s="222" t="s">
        <v>543</v>
      </c>
      <c r="B38" s="222" t="s">
        <v>601</v>
      </c>
      <c r="C38" s="222" t="s">
        <v>124</v>
      </c>
      <c r="D38" s="229" t="s">
        <v>363</v>
      </c>
      <c r="E38" s="227">
        <v>10</v>
      </c>
      <c r="F38" s="230" t="s">
        <v>610</v>
      </c>
      <c r="G38" s="228" t="s">
        <v>607</v>
      </c>
      <c r="H38" s="221">
        <v>3390</v>
      </c>
      <c r="I38" s="212">
        <f t="shared" si="0"/>
        <v>33900</v>
      </c>
    </row>
    <row r="39" spans="1:36" s="207" customFormat="1" ht="30" customHeight="1" x14ac:dyDescent="0.3">
      <c r="A39" s="222" t="s">
        <v>543</v>
      </c>
      <c r="B39" s="222" t="s">
        <v>601</v>
      </c>
      <c r="C39" s="222" t="s">
        <v>124</v>
      </c>
      <c r="D39" s="229" t="s">
        <v>363</v>
      </c>
      <c r="E39" s="227">
        <v>10</v>
      </c>
      <c r="F39" s="228" t="s">
        <v>611</v>
      </c>
      <c r="G39" s="228" t="s">
        <v>607</v>
      </c>
      <c r="H39" s="221">
        <v>3390</v>
      </c>
      <c r="I39" s="212">
        <f t="shared" si="0"/>
        <v>33900</v>
      </c>
    </row>
    <row r="40" spans="1:36" s="207" customFormat="1" ht="30" customHeight="1" x14ac:dyDescent="0.3">
      <c r="A40" s="222" t="s">
        <v>543</v>
      </c>
      <c r="B40" s="222" t="s">
        <v>601</v>
      </c>
      <c r="C40" s="222" t="s">
        <v>124</v>
      </c>
      <c r="D40" s="229" t="s">
        <v>363</v>
      </c>
      <c r="E40" s="227">
        <v>10</v>
      </c>
      <c r="F40" s="228" t="s">
        <v>612</v>
      </c>
      <c r="G40" s="228" t="s">
        <v>607</v>
      </c>
      <c r="H40" s="221">
        <v>3390</v>
      </c>
      <c r="I40" s="212">
        <f t="shared" si="0"/>
        <v>33900</v>
      </c>
    </row>
    <row r="41" spans="1:36" s="207" customFormat="1" ht="30" customHeight="1" x14ac:dyDescent="0.3">
      <c r="A41" s="222" t="s">
        <v>543</v>
      </c>
      <c r="B41" s="222" t="s">
        <v>613</v>
      </c>
      <c r="C41" s="209" t="s">
        <v>582</v>
      </c>
      <c r="D41" s="222" t="s">
        <v>408</v>
      </c>
      <c r="E41" s="227">
        <v>10</v>
      </c>
      <c r="F41" s="228" t="s">
        <v>614</v>
      </c>
      <c r="G41" s="228" t="s">
        <v>615</v>
      </c>
      <c r="H41" s="221">
        <v>1775</v>
      </c>
      <c r="I41" s="212">
        <f t="shared" si="0"/>
        <v>17750</v>
      </c>
    </row>
    <row r="42" spans="1:36" s="207" customFormat="1" ht="30" customHeight="1" x14ac:dyDescent="0.3">
      <c r="A42" s="222" t="s">
        <v>543</v>
      </c>
      <c r="B42" s="222" t="s">
        <v>613</v>
      </c>
      <c r="C42" s="209" t="s">
        <v>582</v>
      </c>
      <c r="D42" s="222" t="s">
        <v>408</v>
      </c>
      <c r="E42" s="227">
        <v>10</v>
      </c>
      <c r="F42" s="228" t="s">
        <v>616</v>
      </c>
      <c r="G42" s="228" t="s">
        <v>617</v>
      </c>
      <c r="H42" s="221">
        <v>1775</v>
      </c>
      <c r="I42" s="212">
        <f t="shared" si="0"/>
        <v>17750</v>
      </c>
    </row>
    <row r="43" spans="1:36" s="207" customFormat="1" ht="30" customHeight="1" x14ac:dyDescent="0.3">
      <c r="A43" s="222" t="s">
        <v>543</v>
      </c>
      <c r="B43" s="222" t="s">
        <v>613</v>
      </c>
      <c r="C43" s="209" t="s">
        <v>582</v>
      </c>
      <c r="D43" s="222" t="s">
        <v>408</v>
      </c>
      <c r="E43" s="227">
        <v>10</v>
      </c>
      <c r="F43" s="228" t="s">
        <v>618</v>
      </c>
      <c r="G43" s="228" t="s">
        <v>619</v>
      </c>
      <c r="H43" s="221">
        <v>1775</v>
      </c>
      <c r="I43" s="212">
        <f t="shared" si="0"/>
        <v>17750</v>
      </c>
    </row>
    <row r="44" spans="1:36" s="207" customFormat="1" ht="30" customHeight="1" x14ac:dyDescent="0.35">
      <c r="A44" s="222" t="s">
        <v>543</v>
      </c>
      <c r="B44" s="222" t="s">
        <v>613</v>
      </c>
      <c r="C44" s="209" t="s">
        <v>582</v>
      </c>
      <c r="D44" s="214" t="s">
        <v>409</v>
      </c>
      <c r="E44" s="227">
        <v>10</v>
      </c>
      <c r="F44" s="228" t="s">
        <v>618</v>
      </c>
      <c r="G44" s="228" t="s">
        <v>615</v>
      </c>
      <c r="H44" s="221">
        <v>2175</v>
      </c>
      <c r="I44" s="212">
        <f t="shared" si="0"/>
        <v>21750</v>
      </c>
    </row>
    <row r="45" spans="1:36" s="207" customFormat="1" ht="30" customHeight="1" x14ac:dyDescent="0.35">
      <c r="A45" s="222" t="s">
        <v>543</v>
      </c>
      <c r="B45" s="222" t="s">
        <v>613</v>
      </c>
      <c r="C45" s="209" t="s">
        <v>582</v>
      </c>
      <c r="D45" s="214" t="s">
        <v>409</v>
      </c>
      <c r="E45" s="227">
        <v>10</v>
      </c>
      <c r="F45" s="228" t="s">
        <v>618</v>
      </c>
      <c r="G45" s="228" t="s">
        <v>617</v>
      </c>
      <c r="H45" s="221">
        <v>2175</v>
      </c>
      <c r="I45" s="212">
        <f t="shared" si="0"/>
        <v>21750</v>
      </c>
    </row>
    <row r="46" spans="1:36" s="207" customFormat="1" ht="30" customHeight="1" x14ac:dyDescent="0.35">
      <c r="A46" s="222" t="s">
        <v>543</v>
      </c>
      <c r="B46" s="222" t="s">
        <v>613</v>
      </c>
      <c r="C46" s="209" t="s">
        <v>582</v>
      </c>
      <c r="D46" s="214" t="s">
        <v>409</v>
      </c>
      <c r="E46" s="227">
        <v>10</v>
      </c>
      <c r="F46" s="228" t="s">
        <v>620</v>
      </c>
      <c r="G46" s="228" t="s">
        <v>619</v>
      </c>
      <c r="H46" s="221">
        <v>2175</v>
      </c>
      <c r="I46" s="212">
        <f t="shared" si="0"/>
        <v>21750</v>
      </c>
    </row>
    <row r="47" spans="1:36" s="207" customFormat="1" ht="30" customHeight="1" x14ac:dyDescent="0.35">
      <c r="A47" s="231" t="s">
        <v>543</v>
      </c>
      <c r="B47" s="232"/>
      <c r="C47" s="232"/>
      <c r="D47" s="233"/>
      <c r="E47" s="232">
        <f>SUM(E29:E46)</f>
        <v>180</v>
      </c>
      <c r="F47" s="232"/>
      <c r="G47" s="232"/>
      <c r="H47" s="234"/>
      <c r="I47" s="234">
        <f>SUM(I29:I46)</f>
        <v>328300</v>
      </c>
    </row>
    <row r="48" spans="1:36" s="241" customFormat="1" ht="30" customHeight="1" x14ac:dyDescent="0.3">
      <c r="A48" s="229" t="s">
        <v>554</v>
      </c>
      <c r="B48" s="222" t="s">
        <v>621</v>
      </c>
      <c r="C48" s="222" t="s">
        <v>595</v>
      </c>
      <c r="D48" s="235" t="s">
        <v>318</v>
      </c>
      <c r="E48" s="236">
        <v>20</v>
      </c>
      <c r="F48" s="237" t="s">
        <v>622</v>
      </c>
      <c r="G48" s="238" t="s">
        <v>623</v>
      </c>
      <c r="H48" s="239">
        <v>685</v>
      </c>
      <c r="I48" s="212">
        <f t="shared" si="0"/>
        <v>13700</v>
      </c>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row>
    <row r="49" spans="1:36" s="243" customFormat="1" ht="30" customHeight="1" x14ac:dyDescent="0.3">
      <c r="A49" s="229" t="s">
        <v>554</v>
      </c>
      <c r="B49" s="222" t="s">
        <v>621</v>
      </c>
      <c r="C49" s="209" t="s">
        <v>569</v>
      </c>
      <c r="D49" s="222" t="s">
        <v>26</v>
      </c>
      <c r="E49" s="227">
        <v>50</v>
      </c>
      <c r="F49" s="237" t="s">
        <v>622</v>
      </c>
      <c r="G49" s="222" t="s">
        <v>624</v>
      </c>
      <c r="H49" s="221">
        <v>750</v>
      </c>
      <c r="I49" s="212">
        <f t="shared" si="0"/>
        <v>37500</v>
      </c>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row>
    <row r="50" spans="1:36" s="243" customFormat="1" ht="30" customHeight="1" x14ac:dyDescent="0.3">
      <c r="A50" s="229" t="s">
        <v>554</v>
      </c>
      <c r="B50" s="222" t="s">
        <v>625</v>
      </c>
      <c r="C50" s="209" t="s">
        <v>569</v>
      </c>
      <c r="D50" s="222" t="s">
        <v>26</v>
      </c>
      <c r="E50" s="227">
        <v>60</v>
      </c>
      <c r="F50" s="237" t="s">
        <v>622</v>
      </c>
      <c r="G50" s="222" t="s">
        <v>626</v>
      </c>
      <c r="H50" s="221">
        <v>750</v>
      </c>
      <c r="I50" s="212">
        <f t="shared" si="0"/>
        <v>45000</v>
      </c>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row>
    <row r="51" spans="1:36" s="243" customFormat="1" ht="30" customHeight="1" x14ac:dyDescent="0.3">
      <c r="A51" s="229" t="s">
        <v>554</v>
      </c>
      <c r="B51" s="222" t="s">
        <v>621</v>
      </c>
      <c r="C51" s="209" t="s">
        <v>569</v>
      </c>
      <c r="D51" s="222" t="s">
        <v>627</v>
      </c>
      <c r="E51" s="227">
        <v>20</v>
      </c>
      <c r="F51" s="237" t="s">
        <v>622</v>
      </c>
      <c r="G51" s="222" t="s">
        <v>628</v>
      </c>
      <c r="H51" s="244">
        <v>1800</v>
      </c>
      <c r="I51" s="212">
        <f t="shared" si="0"/>
        <v>36000</v>
      </c>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row>
    <row r="52" spans="1:36" s="243" customFormat="1" ht="30" customHeight="1" x14ac:dyDescent="0.3">
      <c r="A52" s="229" t="s">
        <v>554</v>
      </c>
      <c r="B52" s="222" t="s">
        <v>621</v>
      </c>
      <c r="C52" s="222" t="s">
        <v>185</v>
      </c>
      <c r="D52" s="222" t="s">
        <v>27</v>
      </c>
      <c r="E52" s="227">
        <v>20</v>
      </c>
      <c r="F52" s="237" t="s">
        <v>622</v>
      </c>
      <c r="G52" s="222" t="s">
        <v>629</v>
      </c>
      <c r="H52" s="244">
        <v>1415</v>
      </c>
      <c r="I52" s="212">
        <f t="shared" si="0"/>
        <v>28300</v>
      </c>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row>
    <row r="53" spans="1:36" s="243" customFormat="1" ht="30" customHeight="1" x14ac:dyDescent="0.3">
      <c r="A53" s="229" t="s">
        <v>554</v>
      </c>
      <c r="B53" s="222" t="s">
        <v>630</v>
      </c>
      <c r="C53" s="222" t="s">
        <v>124</v>
      </c>
      <c r="D53" s="222" t="s">
        <v>606</v>
      </c>
      <c r="E53" s="227">
        <v>20</v>
      </c>
      <c r="F53" s="237" t="s">
        <v>622</v>
      </c>
      <c r="G53" s="222" t="s">
        <v>631</v>
      </c>
      <c r="H53" s="244">
        <v>1890</v>
      </c>
      <c r="I53" s="212">
        <f t="shared" si="0"/>
        <v>37800</v>
      </c>
    </row>
    <row r="54" spans="1:36" s="243" customFormat="1" ht="30" customHeight="1" x14ac:dyDescent="0.3">
      <c r="A54" s="229" t="s">
        <v>554</v>
      </c>
      <c r="B54" s="222" t="s">
        <v>630</v>
      </c>
      <c r="C54" s="222" t="s">
        <v>124</v>
      </c>
      <c r="D54" s="222" t="s">
        <v>363</v>
      </c>
      <c r="E54" s="227">
        <v>20</v>
      </c>
      <c r="F54" s="237" t="s">
        <v>622</v>
      </c>
      <c r="G54" s="222" t="s">
        <v>631</v>
      </c>
      <c r="H54" s="244">
        <v>3390</v>
      </c>
      <c r="I54" s="212">
        <f t="shared" si="0"/>
        <v>67800</v>
      </c>
    </row>
    <row r="55" spans="1:36" s="243" customFormat="1" ht="30" customHeight="1" x14ac:dyDescent="0.3">
      <c r="A55" s="229" t="s">
        <v>554</v>
      </c>
      <c r="B55" s="222" t="s">
        <v>632</v>
      </c>
      <c r="C55" s="209" t="s">
        <v>592</v>
      </c>
      <c r="D55" s="222" t="s">
        <v>451</v>
      </c>
      <c r="E55" s="227">
        <v>35</v>
      </c>
      <c r="F55" s="237" t="s">
        <v>622</v>
      </c>
      <c r="G55" s="222" t="s">
        <v>633</v>
      </c>
      <c r="H55" s="244">
        <v>500</v>
      </c>
      <c r="I55" s="212">
        <f t="shared" si="0"/>
        <v>17500</v>
      </c>
    </row>
    <row r="56" spans="1:36" s="243" customFormat="1" ht="30" customHeight="1" x14ac:dyDescent="0.3">
      <c r="A56" s="229" t="s">
        <v>554</v>
      </c>
      <c r="B56" s="222" t="s">
        <v>630</v>
      </c>
      <c r="C56" s="209" t="s">
        <v>592</v>
      </c>
      <c r="D56" s="222" t="s">
        <v>37</v>
      </c>
      <c r="E56" s="227">
        <v>20</v>
      </c>
      <c r="F56" s="237" t="s">
        <v>622</v>
      </c>
      <c r="G56" s="222" t="s">
        <v>634</v>
      </c>
      <c r="H56" s="244">
        <v>540</v>
      </c>
      <c r="I56" s="212">
        <f t="shared" si="0"/>
        <v>10800</v>
      </c>
    </row>
    <row r="57" spans="1:36" s="243" customFormat="1" ht="30" customHeight="1" x14ac:dyDescent="0.3">
      <c r="A57" s="229" t="s">
        <v>554</v>
      </c>
      <c r="B57" s="222" t="s">
        <v>635</v>
      </c>
      <c r="C57" s="209" t="s">
        <v>592</v>
      </c>
      <c r="D57" s="222" t="s">
        <v>450</v>
      </c>
      <c r="E57" s="227">
        <v>30</v>
      </c>
      <c r="F57" s="237" t="s">
        <v>622</v>
      </c>
      <c r="G57" s="222" t="s">
        <v>636</v>
      </c>
      <c r="H57" s="244">
        <v>815</v>
      </c>
      <c r="I57" s="212">
        <f t="shared" si="0"/>
        <v>24450</v>
      </c>
    </row>
    <row r="58" spans="1:36" s="243" customFormat="1" ht="30" customHeight="1" x14ac:dyDescent="0.3">
      <c r="A58" s="229" t="s">
        <v>554</v>
      </c>
      <c r="B58" s="222" t="s">
        <v>637</v>
      </c>
      <c r="C58" s="222" t="s">
        <v>638</v>
      </c>
      <c r="D58" s="222" t="s">
        <v>221</v>
      </c>
      <c r="E58" s="227">
        <v>30</v>
      </c>
      <c r="F58" s="237" t="s">
        <v>622</v>
      </c>
      <c r="G58" s="222" t="s">
        <v>639</v>
      </c>
      <c r="H58" s="244">
        <v>500</v>
      </c>
      <c r="I58" s="212">
        <f t="shared" si="0"/>
        <v>15000</v>
      </c>
    </row>
    <row r="59" spans="1:36" s="243" customFormat="1" ht="30" customHeight="1" x14ac:dyDescent="0.3">
      <c r="A59" s="229" t="s">
        <v>554</v>
      </c>
      <c r="B59" s="222" t="s">
        <v>640</v>
      </c>
      <c r="C59" s="222" t="s">
        <v>638</v>
      </c>
      <c r="D59" s="222" t="s">
        <v>641</v>
      </c>
      <c r="E59" s="227">
        <v>30</v>
      </c>
      <c r="F59" s="237" t="s">
        <v>622</v>
      </c>
      <c r="G59" s="222" t="s">
        <v>642</v>
      </c>
      <c r="H59" s="244">
        <v>500</v>
      </c>
      <c r="I59" s="212">
        <f t="shared" si="0"/>
        <v>15000</v>
      </c>
    </row>
    <row r="60" spans="1:36" s="243" customFormat="1" ht="30" customHeight="1" x14ac:dyDescent="0.3">
      <c r="A60" s="229" t="s">
        <v>554</v>
      </c>
      <c r="B60" s="222" t="s">
        <v>643</v>
      </c>
      <c r="C60" s="222" t="s">
        <v>638</v>
      </c>
      <c r="D60" s="222" t="s">
        <v>641</v>
      </c>
      <c r="E60" s="227">
        <v>30</v>
      </c>
      <c r="F60" s="237" t="s">
        <v>622</v>
      </c>
      <c r="G60" s="222" t="s">
        <v>644</v>
      </c>
      <c r="H60" s="244">
        <v>500</v>
      </c>
      <c r="I60" s="212">
        <f t="shared" si="0"/>
        <v>15000</v>
      </c>
    </row>
    <row r="61" spans="1:36" s="243" customFormat="1" ht="30" customHeight="1" x14ac:dyDescent="0.3">
      <c r="A61" s="229" t="s">
        <v>554</v>
      </c>
      <c r="B61" s="222" t="s">
        <v>621</v>
      </c>
      <c r="C61" s="209" t="s">
        <v>578</v>
      </c>
      <c r="D61" s="219" t="s">
        <v>25</v>
      </c>
      <c r="E61" s="227">
        <v>30</v>
      </c>
      <c r="F61" s="237" t="s">
        <v>622</v>
      </c>
      <c r="G61" s="222" t="s">
        <v>645</v>
      </c>
      <c r="H61" s="244">
        <v>400</v>
      </c>
      <c r="I61" s="212">
        <f t="shared" si="0"/>
        <v>12000</v>
      </c>
    </row>
    <row r="62" spans="1:36" s="243" customFormat="1" ht="30" customHeight="1" x14ac:dyDescent="0.3">
      <c r="A62" s="229" t="s">
        <v>554</v>
      </c>
      <c r="B62" s="222" t="s">
        <v>646</v>
      </c>
      <c r="C62" s="209" t="s">
        <v>578</v>
      </c>
      <c r="D62" s="219" t="s">
        <v>25</v>
      </c>
      <c r="E62" s="227">
        <v>20</v>
      </c>
      <c r="F62" s="237" t="s">
        <v>622</v>
      </c>
      <c r="G62" s="222" t="s">
        <v>647</v>
      </c>
      <c r="H62" s="244">
        <v>400</v>
      </c>
      <c r="I62" s="212">
        <f t="shared" si="0"/>
        <v>8000</v>
      </c>
    </row>
    <row r="63" spans="1:36" s="243" customFormat="1" ht="30" customHeight="1" x14ac:dyDescent="0.3">
      <c r="A63" s="229" t="s">
        <v>554</v>
      </c>
      <c r="B63" s="222" t="s">
        <v>621</v>
      </c>
      <c r="C63" s="222" t="s">
        <v>229</v>
      </c>
      <c r="D63" s="222" t="s">
        <v>648</v>
      </c>
      <c r="E63" s="227">
        <v>30</v>
      </c>
      <c r="F63" s="237" t="s">
        <v>622</v>
      </c>
      <c r="G63" s="222" t="s">
        <v>649</v>
      </c>
      <c r="H63" s="244">
        <v>2180</v>
      </c>
      <c r="I63" s="212">
        <f t="shared" si="0"/>
        <v>65400</v>
      </c>
    </row>
    <row r="64" spans="1:36" s="243" customFormat="1" ht="30" customHeight="1" x14ac:dyDescent="0.3">
      <c r="A64" s="245" t="s">
        <v>554</v>
      </c>
      <c r="B64" s="245"/>
      <c r="C64" s="245"/>
      <c r="D64" s="245"/>
      <c r="E64" s="246">
        <f>SUM(E48:E63)</f>
        <v>465</v>
      </c>
      <c r="F64" s="247"/>
      <c r="G64" s="248"/>
      <c r="H64" s="249"/>
      <c r="I64" s="250">
        <f>SUM(I48:I63)</f>
        <v>449250</v>
      </c>
    </row>
    <row r="65" spans="1:9" ht="30" customHeight="1" x14ac:dyDescent="0.35">
      <c r="A65" s="251" t="s">
        <v>47</v>
      </c>
      <c r="B65" s="235" t="s">
        <v>36</v>
      </c>
      <c r="C65" s="209" t="s">
        <v>569</v>
      </c>
      <c r="D65" s="235" t="s">
        <v>26</v>
      </c>
      <c r="E65" s="252">
        <v>15</v>
      </c>
      <c r="F65" s="253" t="s">
        <v>650</v>
      </c>
      <c r="G65" s="235" t="s">
        <v>651</v>
      </c>
      <c r="H65" s="221">
        <v>750</v>
      </c>
      <c r="I65" s="212">
        <f t="shared" si="0"/>
        <v>11250</v>
      </c>
    </row>
    <row r="66" spans="1:9" ht="30" customHeight="1" x14ac:dyDescent="0.35">
      <c r="A66" s="251" t="s">
        <v>47</v>
      </c>
      <c r="B66" s="235" t="s">
        <v>36</v>
      </c>
      <c r="C66" s="209" t="s">
        <v>569</v>
      </c>
      <c r="D66" s="235" t="s">
        <v>26</v>
      </c>
      <c r="E66" s="252">
        <v>15</v>
      </c>
      <c r="F66" s="253" t="s">
        <v>652</v>
      </c>
      <c r="G66" s="235" t="s">
        <v>653</v>
      </c>
      <c r="H66" s="221">
        <v>750</v>
      </c>
      <c r="I66" s="212">
        <f t="shared" si="0"/>
        <v>11250</v>
      </c>
    </row>
    <row r="67" spans="1:9" ht="30" customHeight="1" x14ac:dyDescent="0.35">
      <c r="A67" s="251" t="s">
        <v>47</v>
      </c>
      <c r="B67" s="235" t="s">
        <v>36</v>
      </c>
      <c r="C67" s="209" t="s">
        <v>569</v>
      </c>
      <c r="D67" s="235" t="s">
        <v>26</v>
      </c>
      <c r="E67" s="252">
        <v>15</v>
      </c>
      <c r="F67" s="253" t="s">
        <v>654</v>
      </c>
      <c r="G67" s="235" t="s">
        <v>655</v>
      </c>
      <c r="H67" s="221">
        <v>750</v>
      </c>
      <c r="I67" s="212">
        <f t="shared" si="0"/>
        <v>11250</v>
      </c>
    </row>
    <row r="68" spans="1:9" ht="30" customHeight="1" x14ac:dyDescent="0.35">
      <c r="A68" s="251" t="s">
        <v>47</v>
      </c>
      <c r="B68" s="235" t="s">
        <v>36</v>
      </c>
      <c r="C68" s="235" t="s">
        <v>185</v>
      </c>
      <c r="D68" s="222" t="s">
        <v>27</v>
      </c>
      <c r="E68" s="252">
        <v>15</v>
      </c>
      <c r="F68" s="253" t="s">
        <v>654</v>
      </c>
      <c r="G68" s="235" t="s">
        <v>656</v>
      </c>
      <c r="H68" s="254">
        <v>1415</v>
      </c>
      <c r="I68" s="212">
        <f t="shared" si="0"/>
        <v>21225</v>
      </c>
    </row>
    <row r="69" spans="1:9" ht="30" customHeight="1" x14ac:dyDescent="0.35">
      <c r="A69" s="251" t="s">
        <v>47</v>
      </c>
      <c r="B69" s="235" t="s">
        <v>36</v>
      </c>
      <c r="C69" s="235" t="s">
        <v>185</v>
      </c>
      <c r="D69" s="222" t="s">
        <v>28</v>
      </c>
      <c r="E69" s="252">
        <v>10</v>
      </c>
      <c r="F69" s="253" t="s">
        <v>654</v>
      </c>
      <c r="G69" s="235" t="s">
        <v>657</v>
      </c>
      <c r="H69" s="254">
        <v>1570</v>
      </c>
      <c r="I69" s="212">
        <f t="shared" si="0"/>
        <v>15700</v>
      </c>
    </row>
    <row r="70" spans="1:9" ht="30" customHeight="1" x14ac:dyDescent="0.35">
      <c r="A70" s="251" t="s">
        <v>47</v>
      </c>
      <c r="B70" s="235" t="s">
        <v>36</v>
      </c>
      <c r="C70" s="209" t="s">
        <v>582</v>
      </c>
      <c r="D70" s="222" t="s">
        <v>409</v>
      </c>
      <c r="E70" s="255">
        <v>15</v>
      </c>
      <c r="F70" s="253" t="s">
        <v>658</v>
      </c>
      <c r="G70" s="253" t="s">
        <v>659</v>
      </c>
      <c r="H70" s="256">
        <v>2175</v>
      </c>
      <c r="I70" s="212">
        <f t="shared" si="0"/>
        <v>32625</v>
      </c>
    </row>
    <row r="71" spans="1:9" ht="30" customHeight="1" x14ac:dyDescent="0.35">
      <c r="A71" s="251" t="s">
        <v>47</v>
      </c>
      <c r="B71" s="235" t="s">
        <v>36</v>
      </c>
      <c r="C71" s="222" t="s">
        <v>124</v>
      </c>
      <c r="D71" s="222" t="s">
        <v>46</v>
      </c>
      <c r="E71" s="255">
        <v>15</v>
      </c>
      <c r="F71" s="253" t="s">
        <v>654</v>
      </c>
      <c r="G71" s="257" t="s">
        <v>660</v>
      </c>
      <c r="H71" s="256">
        <v>1425</v>
      </c>
      <c r="I71" s="212">
        <f t="shared" si="0"/>
        <v>21375</v>
      </c>
    </row>
    <row r="72" spans="1:9" ht="30" customHeight="1" x14ac:dyDescent="0.35">
      <c r="A72" s="251" t="s">
        <v>47</v>
      </c>
      <c r="B72" s="235" t="s">
        <v>36</v>
      </c>
      <c r="C72" s="222" t="s">
        <v>185</v>
      </c>
      <c r="D72" s="222" t="s">
        <v>429</v>
      </c>
      <c r="E72" s="227">
        <v>15</v>
      </c>
      <c r="F72" s="253" t="s">
        <v>654</v>
      </c>
      <c r="G72" s="222" t="s">
        <v>661</v>
      </c>
      <c r="H72" s="258">
        <v>715</v>
      </c>
      <c r="I72" s="212">
        <f t="shared" ref="I72:I79" si="1">H72*E72</f>
        <v>10725</v>
      </c>
    </row>
    <row r="73" spans="1:9" ht="30" customHeight="1" x14ac:dyDescent="0.35">
      <c r="A73" s="251" t="s">
        <v>47</v>
      </c>
      <c r="B73" s="235" t="s">
        <v>36</v>
      </c>
      <c r="C73" s="222" t="s">
        <v>124</v>
      </c>
      <c r="D73" s="235" t="s">
        <v>144</v>
      </c>
      <c r="E73" s="252">
        <v>25</v>
      </c>
      <c r="F73" s="253" t="s">
        <v>658</v>
      </c>
      <c r="G73" s="235" t="s">
        <v>660</v>
      </c>
      <c r="H73" s="254">
        <v>1162</v>
      </c>
      <c r="I73" s="212">
        <f t="shared" si="1"/>
        <v>29050</v>
      </c>
    </row>
    <row r="74" spans="1:9" ht="30" customHeight="1" x14ac:dyDescent="0.35">
      <c r="A74" s="251" t="s">
        <v>47</v>
      </c>
      <c r="B74" s="235" t="s">
        <v>36</v>
      </c>
      <c r="C74" s="222" t="s">
        <v>124</v>
      </c>
      <c r="D74" s="235" t="s">
        <v>144</v>
      </c>
      <c r="E74" s="252">
        <v>25</v>
      </c>
      <c r="F74" s="253" t="s">
        <v>662</v>
      </c>
      <c r="G74" s="235" t="s">
        <v>663</v>
      </c>
      <c r="H74" s="254">
        <v>1162</v>
      </c>
      <c r="I74" s="212">
        <f t="shared" si="1"/>
        <v>29050</v>
      </c>
    </row>
    <row r="75" spans="1:9" ht="30" customHeight="1" x14ac:dyDescent="0.35">
      <c r="A75" s="251" t="s">
        <v>47</v>
      </c>
      <c r="B75" s="235" t="s">
        <v>36</v>
      </c>
      <c r="C75" s="222" t="s">
        <v>124</v>
      </c>
      <c r="D75" s="235" t="s">
        <v>144</v>
      </c>
      <c r="E75" s="252">
        <v>25</v>
      </c>
      <c r="F75" s="253" t="s">
        <v>664</v>
      </c>
      <c r="G75" s="235" t="s">
        <v>665</v>
      </c>
      <c r="H75" s="254">
        <v>1162</v>
      </c>
      <c r="I75" s="212">
        <f t="shared" si="1"/>
        <v>29050</v>
      </c>
    </row>
    <row r="76" spans="1:9" ht="30" customHeight="1" x14ac:dyDescent="0.35">
      <c r="A76" s="251" t="s">
        <v>47</v>
      </c>
      <c r="B76" s="235" t="s">
        <v>36</v>
      </c>
      <c r="C76" s="222" t="s">
        <v>124</v>
      </c>
      <c r="D76" s="235" t="s">
        <v>126</v>
      </c>
      <c r="E76" s="252">
        <v>25</v>
      </c>
      <c r="F76" s="253" t="s">
        <v>658</v>
      </c>
      <c r="G76" s="235" t="s">
        <v>663</v>
      </c>
      <c r="H76" s="254">
        <v>1142</v>
      </c>
      <c r="I76" s="212">
        <f t="shared" si="1"/>
        <v>28550</v>
      </c>
    </row>
    <row r="77" spans="1:9" ht="30" customHeight="1" x14ac:dyDescent="0.35">
      <c r="A77" s="251" t="s">
        <v>47</v>
      </c>
      <c r="B77" s="235" t="s">
        <v>36</v>
      </c>
      <c r="C77" s="222" t="s">
        <v>124</v>
      </c>
      <c r="D77" s="235" t="s">
        <v>126</v>
      </c>
      <c r="E77" s="252">
        <v>25</v>
      </c>
      <c r="F77" s="253" t="s">
        <v>662</v>
      </c>
      <c r="G77" s="235" t="s">
        <v>663</v>
      </c>
      <c r="H77" s="254">
        <v>1142</v>
      </c>
      <c r="I77" s="212">
        <f t="shared" si="1"/>
        <v>28550</v>
      </c>
    </row>
    <row r="78" spans="1:9" ht="30" customHeight="1" x14ac:dyDescent="0.35">
      <c r="A78" s="251" t="s">
        <v>47</v>
      </c>
      <c r="B78" s="235" t="s">
        <v>36</v>
      </c>
      <c r="C78" s="222" t="s">
        <v>124</v>
      </c>
      <c r="D78" s="235" t="s">
        <v>126</v>
      </c>
      <c r="E78" s="252">
        <v>25</v>
      </c>
      <c r="F78" s="253" t="s">
        <v>664</v>
      </c>
      <c r="G78" s="235" t="s">
        <v>665</v>
      </c>
      <c r="H78" s="254">
        <v>1142</v>
      </c>
      <c r="I78" s="212">
        <f t="shared" si="1"/>
        <v>28550</v>
      </c>
    </row>
    <row r="79" spans="1:9" ht="30" customHeight="1" x14ac:dyDescent="0.35">
      <c r="A79" s="251" t="s">
        <v>47</v>
      </c>
      <c r="B79" s="235" t="s">
        <v>36</v>
      </c>
      <c r="C79" s="222" t="s">
        <v>124</v>
      </c>
      <c r="D79" s="235" t="s">
        <v>147</v>
      </c>
      <c r="E79" s="236">
        <v>15</v>
      </c>
      <c r="F79" s="253" t="s">
        <v>654</v>
      </c>
      <c r="G79" s="235" t="s">
        <v>660</v>
      </c>
      <c r="H79" s="259">
        <v>1050</v>
      </c>
      <c r="I79" s="212">
        <f t="shared" si="1"/>
        <v>15750</v>
      </c>
    </row>
    <row r="80" spans="1:9" ht="30" customHeight="1" x14ac:dyDescent="0.3">
      <c r="A80" s="260" t="s">
        <v>47</v>
      </c>
      <c r="B80" s="261"/>
      <c r="C80" s="232"/>
      <c r="D80" s="261"/>
      <c r="E80" s="262">
        <f>SUM(E65:E79)</f>
        <v>280</v>
      </c>
      <c r="F80" s="263"/>
      <c r="G80" s="261"/>
      <c r="H80" s="264"/>
      <c r="I80" s="264">
        <f>SUM(I65:I79)</f>
        <v>323950</v>
      </c>
    </row>
    <row r="81" spans="1:9" ht="30" customHeight="1" x14ac:dyDescent="0.3">
      <c r="A81" s="235" t="s">
        <v>49</v>
      </c>
      <c r="B81" s="235" t="s">
        <v>666</v>
      </c>
      <c r="C81" s="235" t="s">
        <v>185</v>
      </c>
      <c r="D81" s="235" t="s">
        <v>429</v>
      </c>
      <c r="E81" s="236">
        <v>10</v>
      </c>
      <c r="F81" s="265" t="s">
        <v>654</v>
      </c>
      <c r="G81" s="235" t="s">
        <v>667</v>
      </c>
      <c r="H81" s="266">
        <v>715</v>
      </c>
      <c r="I81" s="212">
        <f t="shared" ref="I81:I99" si="2">H81*E81</f>
        <v>7150</v>
      </c>
    </row>
    <row r="82" spans="1:9" ht="30" customHeight="1" x14ac:dyDescent="0.3">
      <c r="A82" s="235" t="s">
        <v>49</v>
      </c>
      <c r="B82" s="235" t="s">
        <v>666</v>
      </c>
      <c r="C82" s="235" t="s">
        <v>185</v>
      </c>
      <c r="D82" s="235" t="s">
        <v>429</v>
      </c>
      <c r="E82" s="236">
        <v>10</v>
      </c>
      <c r="F82" s="267" t="s">
        <v>662</v>
      </c>
      <c r="G82" s="235" t="s">
        <v>668</v>
      </c>
      <c r="H82" s="266">
        <v>715</v>
      </c>
      <c r="I82" s="212">
        <f t="shared" si="2"/>
        <v>7150</v>
      </c>
    </row>
    <row r="83" spans="1:9" ht="30" customHeight="1" x14ac:dyDescent="0.3">
      <c r="A83" s="235" t="s">
        <v>49</v>
      </c>
      <c r="B83" s="222" t="s">
        <v>669</v>
      </c>
      <c r="C83" s="222" t="s">
        <v>578</v>
      </c>
      <c r="D83" s="222" t="s">
        <v>485</v>
      </c>
      <c r="E83" s="227">
        <v>10</v>
      </c>
      <c r="F83" s="267" t="s">
        <v>654</v>
      </c>
      <c r="G83" s="222" t="s">
        <v>670</v>
      </c>
      <c r="H83" s="266">
        <v>1300</v>
      </c>
      <c r="I83" s="212">
        <f t="shared" si="2"/>
        <v>13000</v>
      </c>
    </row>
    <row r="84" spans="1:9" ht="30" customHeight="1" x14ac:dyDescent="0.3">
      <c r="A84" s="235" t="s">
        <v>49</v>
      </c>
      <c r="B84" s="222" t="s">
        <v>669</v>
      </c>
      <c r="C84" s="222" t="s">
        <v>578</v>
      </c>
      <c r="D84" s="222" t="s">
        <v>485</v>
      </c>
      <c r="E84" s="227">
        <v>10</v>
      </c>
      <c r="F84" s="267" t="s">
        <v>662</v>
      </c>
      <c r="G84" s="222" t="s">
        <v>670</v>
      </c>
      <c r="H84" s="266">
        <v>1300</v>
      </c>
      <c r="I84" s="212">
        <f t="shared" si="2"/>
        <v>13000</v>
      </c>
    </row>
    <row r="85" spans="1:9" ht="30" customHeight="1" x14ac:dyDescent="0.3">
      <c r="A85" s="235" t="s">
        <v>49</v>
      </c>
      <c r="B85" s="222" t="s">
        <v>671</v>
      </c>
      <c r="C85" s="222" t="s">
        <v>185</v>
      </c>
      <c r="D85" s="222" t="s">
        <v>429</v>
      </c>
      <c r="E85" s="227">
        <v>10</v>
      </c>
      <c r="F85" s="267" t="s">
        <v>654</v>
      </c>
      <c r="G85" s="222" t="s">
        <v>668</v>
      </c>
      <c r="H85" s="266">
        <v>715</v>
      </c>
      <c r="I85" s="212">
        <f t="shared" si="2"/>
        <v>7150</v>
      </c>
    </row>
    <row r="86" spans="1:9" ht="30" customHeight="1" x14ac:dyDescent="0.3">
      <c r="A86" s="235" t="s">
        <v>49</v>
      </c>
      <c r="B86" s="222" t="s">
        <v>671</v>
      </c>
      <c r="C86" s="222" t="s">
        <v>185</v>
      </c>
      <c r="D86" s="222" t="s">
        <v>429</v>
      </c>
      <c r="E86" s="227">
        <v>10</v>
      </c>
      <c r="F86" s="267" t="s">
        <v>662</v>
      </c>
      <c r="G86" s="222" t="s">
        <v>667</v>
      </c>
      <c r="H86" s="266">
        <v>715</v>
      </c>
      <c r="I86" s="212">
        <f t="shared" si="2"/>
        <v>7150</v>
      </c>
    </row>
    <row r="87" spans="1:9" ht="30" customHeight="1" x14ac:dyDescent="0.3">
      <c r="A87" s="235" t="s">
        <v>49</v>
      </c>
      <c r="B87" s="235" t="s">
        <v>672</v>
      </c>
      <c r="C87" s="235" t="s">
        <v>578</v>
      </c>
      <c r="D87" s="235" t="s">
        <v>484</v>
      </c>
      <c r="E87" s="236">
        <v>10</v>
      </c>
      <c r="F87" s="267" t="s">
        <v>654</v>
      </c>
      <c r="G87" s="235" t="s">
        <v>673</v>
      </c>
      <c r="H87" s="266">
        <v>920</v>
      </c>
      <c r="I87" s="212">
        <f t="shared" si="2"/>
        <v>9200</v>
      </c>
    </row>
    <row r="88" spans="1:9" ht="30" customHeight="1" x14ac:dyDescent="0.3">
      <c r="A88" s="235" t="s">
        <v>49</v>
      </c>
      <c r="B88" s="235" t="s">
        <v>672</v>
      </c>
      <c r="C88" s="235" t="s">
        <v>578</v>
      </c>
      <c r="D88" s="235" t="s">
        <v>484</v>
      </c>
      <c r="E88" s="236">
        <v>10</v>
      </c>
      <c r="F88" s="267" t="s">
        <v>662</v>
      </c>
      <c r="G88" s="235" t="s">
        <v>674</v>
      </c>
      <c r="H88" s="266">
        <v>920</v>
      </c>
      <c r="I88" s="212">
        <f t="shared" si="2"/>
        <v>9200</v>
      </c>
    </row>
    <row r="89" spans="1:9" ht="30" customHeight="1" x14ac:dyDescent="0.3">
      <c r="A89" s="235" t="s">
        <v>49</v>
      </c>
      <c r="B89" s="235" t="s">
        <v>672</v>
      </c>
      <c r="C89" s="235" t="s">
        <v>578</v>
      </c>
      <c r="D89" s="235" t="s">
        <v>44</v>
      </c>
      <c r="E89" s="236">
        <v>10</v>
      </c>
      <c r="F89" s="267" t="s">
        <v>654</v>
      </c>
      <c r="G89" s="235" t="s">
        <v>675</v>
      </c>
      <c r="H89" s="266">
        <v>720</v>
      </c>
      <c r="I89" s="212">
        <f t="shared" si="2"/>
        <v>7200</v>
      </c>
    </row>
    <row r="90" spans="1:9" ht="30" customHeight="1" x14ac:dyDescent="0.3">
      <c r="A90" s="235" t="s">
        <v>49</v>
      </c>
      <c r="B90" s="235" t="s">
        <v>672</v>
      </c>
      <c r="C90" s="235" t="s">
        <v>578</v>
      </c>
      <c r="D90" s="235" t="s">
        <v>44</v>
      </c>
      <c r="E90" s="236">
        <v>10</v>
      </c>
      <c r="F90" s="267" t="s">
        <v>662</v>
      </c>
      <c r="G90" s="235" t="s">
        <v>676</v>
      </c>
      <c r="H90" s="266">
        <v>720</v>
      </c>
      <c r="I90" s="212">
        <f t="shared" si="2"/>
        <v>7200</v>
      </c>
    </row>
    <row r="91" spans="1:9" ht="30" customHeight="1" x14ac:dyDescent="0.3">
      <c r="A91" s="235" t="s">
        <v>49</v>
      </c>
      <c r="B91" s="235" t="s">
        <v>48</v>
      </c>
      <c r="C91" s="209" t="s">
        <v>578</v>
      </c>
      <c r="D91" s="219" t="s">
        <v>25</v>
      </c>
      <c r="E91" s="236">
        <v>10</v>
      </c>
      <c r="F91" s="267" t="s">
        <v>654</v>
      </c>
      <c r="G91" s="235" t="s">
        <v>677</v>
      </c>
      <c r="H91" s="266">
        <v>400</v>
      </c>
      <c r="I91" s="212">
        <f t="shared" si="2"/>
        <v>4000</v>
      </c>
    </row>
    <row r="92" spans="1:9" ht="30" customHeight="1" x14ac:dyDescent="0.3">
      <c r="A92" s="235" t="s">
        <v>49</v>
      </c>
      <c r="B92" s="222" t="s">
        <v>48</v>
      </c>
      <c r="C92" s="222" t="s">
        <v>678</v>
      </c>
      <c r="D92" s="222" t="s">
        <v>40</v>
      </c>
      <c r="E92" s="227">
        <v>10</v>
      </c>
      <c r="F92" s="267" t="s">
        <v>662</v>
      </c>
      <c r="G92" s="222" t="s">
        <v>679</v>
      </c>
      <c r="H92" s="266">
        <v>890</v>
      </c>
      <c r="I92" s="212">
        <f t="shared" si="2"/>
        <v>8900</v>
      </c>
    </row>
    <row r="93" spans="1:9" ht="30" customHeight="1" x14ac:dyDescent="0.3">
      <c r="A93" s="235" t="s">
        <v>49</v>
      </c>
      <c r="B93" s="222" t="s">
        <v>48</v>
      </c>
      <c r="C93" s="209" t="s">
        <v>569</v>
      </c>
      <c r="D93" s="235" t="s">
        <v>26</v>
      </c>
      <c r="E93" s="236">
        <v>10</v>
      </c>
      <c r="F93" s="267" t="s">
        <v>654</v>
      </c>
      <c r="G93" s="235" t="s">
        <v>680</v>
      </c>
      <c r="H93" s="221">
        <v>750</v>
      </c>
      <c r="I93" s="212">
        <f t="shared" si="2"/>
        <v>7500</v>
      </c>
    </row>
    <row r="94" spans="1:9" ht="30" customHeight="1" x14ac:dyDescent="0.3">
      <c r="A94" s="235" t="s">
        <v>49</v>
      </c>
      <c r="B94" s="222" t="s">
        <v>48</v>
      </c>
      <c r="C94" s="209" t="s">
        <v>569</v>
      </c>
      <c r="D94" s="235" t="s">
        <v>26</v>
      </c>
      <c r="E94" s="236">
        <v>10</v>
      </c>
      <c r="F94" s="267" t="s">
        <v>654</v>
      </c>
      <c r="G94" s="235" t="s">
        <v>681</v>
      </c>
      <c r="H94" s="221">
        <v>750</v>
      </c>
      <c r="I94" s="212">
        <f t="shared" si="2"/>
        <v>7500</v>
      </c>
    </row>
    <row r="95" spans="1:9" ht="30" customHeight="1" x14ac:dyDescent="0.3">
      <c r="A95" s="235" t="s">
        <v>49</v>
      </c>
      <c r="B95" s="222" t="s">
        <v>48</v>
      </c>
      <c r="C95" s="209" t="s">
        <v>569</v>
      </c>
      <c r="D95" s="222" t="s">
        <v>26</v>
      </c>
      <c r="E95" s="227">
        <v>10</v>
      </c>
      <c r="F95" s="267" t="s">
        <v>662</v>
      </c>
      <c r="G95" s="222" t="s">
        <v>682</v>
      </c>
      <c r="H95" s="221">
        <v>750</v>
      </c>
      <c r="I95" s="212">
        <f t="shared" si="2"/>
        <v>7500</v>
      </c>
    </row>
    <row r="96" spans="1:9" ht="30" customHeight="1" x14ac:dyDescent="0.3">
      <c r="A96" s="235" t="s">
        <v>49</v>
      </c>
      <c r="B96" s="222" t="s">
        <v>48</v>
      </c>
      <c r="C96" s="209" t="s">
        <v>569</v>
      </c>
      <c r="D96" s="222" t="s">
        <v>26</v>
      </c>
      <c r="E96" s="227">
        <v>10</v>
      </c>
      <c r="F96" s="267" t="s">
        <v>662</v>
      </c>
      <c r="G96" s="222" t="s">
        <v>667</v>
      </c>
      <c r="H96" s="221">
        <v>750</v>
      </c>
      <c r="I96" s="212">
        <f t="shared" si="2"/>
        <v>7500</v>
      </c>
    </row>
    <row r="97" spans="1:9" ht="30" customHeight="1" x14ac:dyDescent="0.3">
      <c r="A97" s="235" t="s">
        <v>49</v>
      </c>
      <c r="B97" s="222" t="s">
        <v>48</v>
      </c>
      <c r="C97" s="222" t="s">
        <v>185</v>
      </c>
      <c r="D97" s="222" t="s">
        <v>27</v>
      </c>
      <c r="E97" s="227">
        <v>10</v>
      </c>
      <c r="F97" s="267" t="s">
        <v>654</v>
      </c>
      <c r="G97" s="222" t="s">
        <v>683</v>
      </c>
      <c r="H97" s="266">
        <v>1415</v>
      </c>
      <c r="I97" s="212">
        <f t="shared" si="2"/>
        <v>14150</v>
      </c>
    </row>
    <row r="98" spans="1:9" ht="30" customHeight="1" x14ac:dyDescent="0.3">
      <c r="A98" s="235" t="s">
        <v>49</v>
      </c>
      <c r="B98" s="222" t="s">
        <v>48</v>
      </c>
      <c r="C98" s="209" t="s">
        <v>569</v>
      </c>
      <c r="D98" s="222" t="s">
        <v>684</v>
      </c>
      <c r="E98" s="227">
        <v>10</v>
      </c>
      <c r="F98" s="267" t="s">
        <v>654</v>
      </c>
      <c r="G98" s="222" t="s">
        <v>681</v>
      </c>
      <c r="H98" s="266">
        <v>765</v>
      </c>
      <c r="I98" s="212">
        <f t="shared" si="2"/>
        <v>7650</v>
      </c>
    </row>
    <row r="99" spans="1:9" ht="30" customHeight="1" x14ac:dyDescent="0.3">
      <c r="A99" s="235" t="s">
        <v>49</v>
      </c>
      <c r="B99" s="222" t="s">
        <v>48</v>
      </c>
      <c r="C99" s="209" t="s">
        <v>582</v>
      </c>
      <c r="D99" s="222" t="s">
        <v>409</v>
      </c>
      <c r="E99" s="227">
        <v>10</v>
      </c>
      <c r="F99" s="267" t="s">
        <v>662</v>
      </c>
      <c r="G99" s="222" t="s">
        <v>685</v>
      </c>
      <c r="H99" s="266">
        <v>2175</v>
      </c>
      <c r="I99" s="212">
        <f t="shared" si="2"/>
        <v>21750</v>
      </c>
    </row>
    <row r="100" spans="1:9" ht="28.5" customHeight="1" x14ac:dyDescent="0.3">
      <c r="A100" s="268" t="s">
        <v>49</v>
      </c>
      <c r="B100" s="268"/>
      <c r="C100" s="268"/>
      <c r="D100" s="268"/>
      <c r="E100" s="269">
        <f>SUM(E81:E99)</f>
        <v>190</v>
      </c>
      <c r="F100" s="269"/>
      <c r="G100" s="269"/>
      <c r="H100" s="269"/>
      <c r="I100" s="270">
        <f>SUM(I81:I99)</f>
        <v>173850</v>
      </c>
    </row>
    <row r="101" spans="1:9" ht="30.5" customHeight="1" x14ac:dyDescent="0.3">
      <c r="A101" s="271" t="s">
        <v>686</v>
      </c>
      <c r="B101" s="271"/>
      <c r="C101" s="271"/>
      <c r="D101" s="271"/>
      <c r="E101" s="272">
        <f>E100+E80+E64+E47+E28</f>
        <v>1341</v>
      </c>
      <c r="F101" s="272"/>
      <c r="G101" s="272"/>
      <c r="H101" s="272"/>
      <c r="I101" s="273">
        <f>I100+I80+I64+I47+I28</f>
        <v>1495105</v>
      </c>
    </row>
    <row r="104" spans="1:9" ht="14.5" x14ac:dyDescent="0.35">
      <c r="A104" s="274" t="s">
        <v>13</v>
      </c>
      <c r="B104" s="274"/>
      <c r="C104" s="274" t="s">
        <v>687</v>
      </c>
      <c r="D104" s="274"/>
      <c r="E104" s="275"/>
      <c r="F104" s="274"/>
      <c r="G104" s="276"/>
      <c r="H104" s="277"/>
      <c r="I104" s="277"/>
    </row>
    <row r="105" spans="1:9" ht="14.5" x14ac:dyDescent="0.3">
      <c r="A105" s="274"/>
      <c r="B105" s="274"/>
      <c r="C105" s="274"/>
      <c r="D105" s="274"/>
      <c r="E105" s="275"/>
      <c r="F105" s="274"/>
      <c r="G105" s="274"/>
      <c r="H105" s="277"/>
      <c r="I105" s="278"/>
    </row>
    <row r="106" spans="1:9" ht="14.5" x14ac:dyDescent="0.3">
      <c r="A106" s="274"/>
      <c r="B106" s="274"/>
      <c r="C106" s="274"/>
      <c r="D106" s="274"/>
      <c r="E106" s="275"/>
      <c r="F106" s="274"/>
      <c r="G106" s="274"/>
      <c r="H106" s="277"/>
      <c r="I106" s="277"/>
    </row>
    <row r="107" spans="1:9" ht="14.5" x14ac:dyDescent="0.35">
      <c r="A107" s="279" t="s">
        <v>688</v>
      </c>
      <c r="B107" s="279"/>
      <c r="C107" s="280" t="s">
        <v>689</v>
      </c>
      <c r="D107" s="826" t="s">
        <v>690</v>
      </c>
      <c r="E107" s="826"/>
      <c r="F107" s="826"/>
      <c r="G107" s="827" t="s">
        <v>691</v>
      </c>
      <c r="H107" s="827"/>
      <c r="I107" s="281"/>
    </row>
    <row r="108" spans="1:9" ht="14.5" x14ac:dyDescent="0.35">
      <c r="A108" s="282" t="s">
        <v>692</v>
      </c>
      <c r="B108" s="274"/>
      <c r="C108" s="281" t="s">
        <v>693</v>
      </c>
      <c r="D108" s="828" t="s">
        <v>694</v>
      </c>
      <c r="E108" s="828"/>
      <c r="F108" s="828"/>
      <c r="G108" s="828" t="s">
        <v>695</v>
      </c>
      <c r="H108" s="828"/>
      <c r="I108" s="281"/>
    </row>
    <row r="109" spans="1:9" ht="14.5" x14ac:dyDescent="0.35">
      <c r="A109" s="282"/>
      <c r="B109" s="274"/>
      <c r="C109" s="283"/>
      <c r="D109" s="283"/>
      <c r="E109" s="276"/>
      <c r="F109" s="274"/>
      <c r="G109" s="276"/>
      <c r="H109" s="284"/>
      <c r="I109" s="281"/>
    </row>
    <row r="110" spans="1:9" ht="14.5" x14ac:dyDescent="0.35">
      <c r="A110" s="282"/>
      <c r="B110" s="274"/>
      <c r="C110" s="283"/>
      <c r="D110" s="283"/>
      <c r="E110" s="276"/>
      <c r="F110" s="274"/>
      <c r="G110" s="276"/>
      <c r="H110" s="284"/>
      <c r="I110" s="281"/>
    </row>
    <row r="111" spans="1:9" ht="14.5" x14ac:dyDescent="0.35">
      <c r="A111" s="282"/>
      <c r="B111" s="274"/>
      <c r="C111" s="283"/>
      <c r="D111" s="827" t="s">
        <v>696</v>
      </c>
      <c r="E111" s="827"/>
      <c r="F111" s="274"/>
      <c r="G111" s="827" t="s">
        <v>697</v>
      </c>
      <c r="H111" s="827"/>
      <c r="I111" s="281"/>
    </row>
    <row r="112" spans="1:9" ht="14.5" x14ac:dyDescent="0.35">
      <c r="A112" s="285"/>
      <c r="B112" s="283"/>
      <c r="C112" s="283"/>
      <c r="D112" s="828" t="s">
        <v>698</v>
      </c>
      <c r="E112" s="828"/>
      <c r="F112" s="276"/>
      <c r="G112" s="827" t="s">
        <v>699</v>
      </c>
      <c r="H112" s="827"/>
      <c r="I112" s="281"/>
    </row>
    <row r="113" spans="1:9" ht="14.5" x14ac:dyDescent="0.35">
      <c r="A113" s="285"/>
      <c r="B113" s="283"/>
      <c r="C113" s="283"/>
      <c r="D113" s="283"/>
      <c r="E113" s="276"/>
      <c r="F113" s="276"/>
      <c r="G113" s="276"/>
      <c r="H113" s="284"/>
      <c r="I113" s="281"/>
    </row>
    <row r="114" spans="1:9" ht="14.5" x14ac:dyDescent="0.35">
      <c r="A114" s="274"/>
      <c r="B114" s="283"/>
      <c r="C114" s="274" t="s">
        <v>700</v>
      </c>
      <c r="D114" s="283"/>
      <c r="E114" s="276"/>
      <c r="F114" s="276"/>
      <c r="G114" s="276"/>
      <c r="H114" s="284"/>
      <c r="I114" s="281"/>
    </row>
    <row r="115" spans="1:9" ht="14.5" x14ac:dyDescent="0.35">
      <c r="A115" s="285"/>
      <c r="B115" s="283"/>
      <c r="C115" s="283"/>
      <c r="D115" s="283"/>
      <c r="E115" s="276"/>
      <c r="F115" s="276"/>
      <c r="G115" s="276"/>
      <c r="H115" s="284"/>
      <c r="I115" s="281"/>
    </row>
    <row r="116" spans="1:9" ht="14.5" x14ac:dyDescent="0.35">
      <c r="A116" s="285"/>
      <c r="B116" s="286"/>
      <c r="C116" s="286"/>
      <c r="D116" s="826" t="s">
        <v>701</v>
      </c>
      <c r="E116" s="826"/>
      <c r="F116" s="826"/>
      <c r="G116" s="276"/>
      <c r="H116" s="284"/>
      <c r="I116" s="281"/>
    </row>
    <row r="117" spans="1:9" ht="14.5" x14ac:dyDescent="0.35">
      <c r="A117" s="285"/>
      <c r="B117" s="287"/>
      <c r="C117" s="287"/>
      <c r="D117" s="823" t="s">
        <v>17</v>
      </c>
      <c r="E117" s="823"/>
      <c r="F117" s="823"/>
      <c r="G117" s="276"/>
      <c r="H117" s="284"/>
      <c r="I117" s="281"/>
    </row>
    <row r="118" spans="1:9" ht="14.5" x14ac:dyDescent="0.35">
      <c r="A118" s="285"/>
      <c r="B118" s="283"/>
      <c r="C118" s="283"/>
      <c r="D118" s="283"/>
      <c r="E118" s="276"/>
      <c r="F118" s="276"/>
      <c r="G118" s="276"/>
      <c r="H118" s="284"/>
      <c r="I118" s="281"/>
    </row>
    <row r="119" spans="1:9" ht="14.5" x14ac:dyDescent="0.35">
      <c r="A119" s="285"/>
      <c r="B119" s="283"/>
      <c r="C119" s="283"/>
      <c r="D119" s="283"/>
      <c r="E119" s="276"/>
      <c r="F119" s="276"/>
      <c r="G119" s="276"/>
      <c r="H119" s="284"/>
      <c r="I119" s="281"/>
    </row>
    <row r="120" spans="1:9" ht="14.5" x14ac:dyDescent="0.35">
      <c r="A120" s="285"/>
      <c r="B120" s="283"/>
      <c r="C120" s="283"/>
      <c r="D120" s="826" t="s">
        <v>702</v>
      </c>
      <c r="E120" s="826"/>
      <c r="F120" s="826"/>
      <c r="G120" s="276"/>
      <c r="H120" s="284"/>
      <c r="I120" s="281"/>
    </row>
    <row r="121" spans="1:9" ht="14.5" x14ac:dyDescent="0.35">
      <c r="A121" s="285"/>
      <c r="B121" s="283"/>
      <c r="C121" s="283"/>
      <c r="D121" s="823" t="s">
        <v>703</v>
      </c>
      <c r="E121" s="823"/>
      <c r="F121" s="823"/>
      <c r="G121" s="276"/>
      <c r="H121" s="284"/>
      <c r="I121" s="281"/>
    </row>
    <row r="122" spans="1:9" ht="14.5" x14ac:dyDescent="0.35">
      <c r="A122" s="285"/>
      <c r="B122" s="283"/>
      <c r="C122" s="283"/>
      <c r="D122" s="283"/>
      <c r="E122" s="276"/>
      <c r="F122" s="276"/>
      <c r="G122" s="276"/>
      <c r="H122" s="284"/>
      <c r="I122" s="281"/>
    </row>
    <row r="123" spans="1:9" ht="14.5" x14ac:dyDescent="0.35">
      <c r="A123" s="285"/>
      <c r="B123" s="283"/>
      <c r="C123" s="283"/>
      <c r="D123" s="283"/>
      <c r="E123" s="276"/>
      <c r="F123" s="276"/>
      <c r="G123" s="276"/>
      <c r="H123" s="284"/>
      <c r="I123" s="281"/>
    </row>
  </sheetData>
  <autoFilter ref="A6:N101"/>
  <mergeCells count="23">
    <mergeCell ref="D121:F121"/>
    <mergeCell ref="H5:I5"/>
    <mergeCell ref="D107:F107"/>
    <mergeCell ref="G107:H107"/>
    <mergeCell ref="D108:F108"/>
    <mergeCell ref="G108:H108"/>
    <mergeCell ref="D111:E111"/>
    <mergeCell ref="G111:H111"/>
    <mergeCell ref="D112:E112"/>
    <mergeCell ref="G112:H112"/>
    <mergeCell ref="D116:F116"/>
    <mergeCell ref="D117:F117"/>
    <mergeCell ref="D120:F120"/>
    <mergeCell ref="A1:I1"/>
    <mergeCell ref="A2:I2"/>
    <mergeCell ref="A3:I3"/>
    <mergeCell ref="A5:A6"/>
    <mergeCell ref="B5:B6"/>
    <mergeCell ref="C5:C6"/>
    <mergeCell ref="D5:D6"/>
    <mergeCell ref="E5:E6"/>
    <mergeCell ref="F5:F6"/>
    <mergeCell ref="G5:G6"/>
  </mergeCells>
  <printOptions horizontalCentered="1"/>
  <pageMargins left="0.5" right="0.25" top="0.75" bottom="0.75" header="0.3" footer="0.3"/>
  <pageSetup paperSize="9" scale="57" orientation="landscape" r:id="rId1"/>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7"/>
  <sheetViews>
    <sheetView topLeftCell="C6" workbookViewId="0">
      <selection activeCell="E22" sqref="E22:F27"/>
    </sheetView>
  </sheetViews>
  <sheetFormatPr defaultRowHeight="14" x14ac:dyDescent="0.3"/>
  <cols>
    <col min="1" max="1" width="22.08203125" customWidth="1"/>
    <col min="2" max="2" width="31.4140625" customWidth="1"/>
    <col min="3" max="3" width="15" customWidth="1"/>
    <col min="4" max="4" width="15.5" customWidth="1"/>
    <col min="5" max="5" width="6.4140625" bestFit="1" customWidth="1"/>
    <col min="6" max="6" width="13.5" bestFit="1" customWidth="1"/>
    <col min="7" max="8" width="13.5" style="185" customWidth="1"/>
    <col min="9" max="9" width="5.08203125" bestFit="1" customWidth="1"/>
    <col min="10" max="10" width="12.4140625" bestFit="1" customWidth="1"/>
    <col min="11" max="11" width="5.08203125" bestFit="1" customWidth="1"/>
    <col min="12" max="12" width="12.4140625" bestFit="1" customWidth="1"/>
    <col min="13" max="13" width="6.4140625" bestFit="1" customWidth="1"/>
    <col min="14" max="14" width="13.5" bestFit="1" customWidth="1"/>
    <col min="15" max="15" width="6.4140625" bestFit="1" customWidth="1"/>
    <col min="16" max="16" width="13.5" bestFit="1" customWidth="1"/>
    <col min="17" max="17" width="6.9140625" style="185" customWidth="1"/>
    <col min="18" max="18" width="12.9140625" customWidth="1"/>
    <col min="19" max="19" width="16.4140625" customWidth="1"/>
    <col min="20" max="20" width="9.9140625" customWidth="1"/>
  </cols>
  <sheetData>
    <row r="3" spans="1:4" x14ac:dyDescent="0.3">
      <c r="A3" s="443" t="s">
        <v>1961</v>
      </c>
      <c r="B3" s="443" t="s">
        <v>1962</v>
      </c>
      <c r="C3" s="443" t="s">
        <v>961</v>
      </c>
      <c r="D3" s="443" t="s">
        <v>1551</v>
      </c>
    </row>
    <row r="4" spans="1:4" x14ac:dyDescent="0.3">
      <c r="A4" s="560" t="s">
        <v>35</v>
      </c>
      <c r="B4" s="560" t="s">
        <v>931</v>
      </c>
      <c r="C4" s="443">
        <v>1007</v>
      </c>
      <c r="D4" s="556">
        <v>14470433.600000001</v>
      </c>
    </row>
    <row r="5" spans="1:4" x14ac:dyDescent="0.3">
      <c r="A5" s="560" t="s">
        <v>35</v>
      </c>
      <c r="B5" s="560" t="s">
        <v>34</v>
      </c>
      <c r="C5" s="443">
        <v>235</v>
      </c>
      <c r="D5" s="556">
        <v>2900913</v>
      </c>
    </row>
    <row r="6" spans="1:4" x14ac:dyDescent="0.3">
      <c r="A6" s="560" t="s">
        <v>35</v>
      </c>
      <c r="B6" s="560" t="s">
        <v>33</v>
      </c>
      <c r="C6" s="443">
        <v>945</v>
      </c>
      <c r="D6" s="556">
        <v>14669952</v>
      </c>
    </row>
    <row r="7" spans="1:4" ht="25" x14ac:dyDescent="0.3">
      <c r="A7" s="560" t="s">
        <v>543</v>
      </c>
      <c r="B7" s="561" t="s">
        <v>932</v>
      </c>
      <c r="C7" s="443">
        <v>744</v>
      </c>
      <c r="D7" s="556">
        <v>9130131.1999999993</v>
      </c>
    </row>
    <row r="8" spans="1:4" x14ac:dyDescent="0.3">
      <c r="A8" s="560" t="s">
        <v>543</v>
      </c>
      <c r="B8" s="560" t="s">
        <v>1959</v>
      </c>
      <c r="C8" s="443">
        <v>344</v>
      </c>
      <c r="D8" s="556">
        <v>4810468.2</v>
      </c>
    </row>
    <row r="9" spans="1:4" x14ac:dyDescent="0.3">
      <c r="A9" s="560" t="s">
        <v>554</v>
      </c>
      <c r="B9" s="560" t="s">
        <v>1960</v>
      </c>
      <c r="C9" s="443">
        <v>1090</v>
      </c>
      <c r="D9" s="556">
        <v>14020447</v>
      </c>
    </row>
    <row r="10" spans="1:4" x14ac:dyDescent="0.3">
      <c r="A10" s="560" t="s">
        <v>554</v>
      </c>
      <c r="B10" s="560" t="s">
        <v>934</v>
      </c>
      <c r="C10" s="443">
        <v>2225</v>
      </c>
      <c r="D10" s="556">
        <v>35259270</v>
      </c>
    </row>
    <row r="11" spans="1:4" x14ac:dyDescent="0.3">
      <c r="A11" s="560" t="s">
        <v>47</v>
      </c>
      <c r="B11" s="560" t="s">
        <v>935</v>
      </c>
      <c r="C11" s="443">
        <v>874</v>
      </c>
      <c r="D11" s="556">
        <v>13823072.199999999</v>
      </c>
    </row>
    <row r="12" spans="1:4" x14ac:dyDescent="0.3">
      <c r="A12" s="560" t="s">
        <v>47</v>
      </c>
      <c r="B12" s="560" t="s">
        <v>946</v>
      </c>
      <c r="C12" s="443">
        <v>200</v>
      </c>
      <c r="D12" s="556">
        <v>1550160</v>
      </c>
    </row>
    <row r="13" spans="1:4" x14ac:dyDescent="0.3">
      <c r="A13" s="560" t="s">
        <v>49</v>
      </c>
      <c r="B13" s="560" t="s">
        <v>48</v>
      </c>
      <c r="C13" s="443">
        <v>1206</v>
      </c>
      <c r="D13" s="556">
        <v>19355539.800000001</v>
      </c>
    </row>
    <row r="14" spans="1:4" x14ac:dyDescent="0.3">
      <c r="A14" s="560" t="s">
        <v>49</v>
      </c>
      <c r="B14" s="560" t="s">
        <v>1549</v>
      </c>
      <c r="C14" s="443">
        <v>275</v>
      </c>
      <c r="D14" s="556">
        <v>2948345</v>
      </c>
    </row>
    <row r="15" spans="1:4" x14ac:dyDescent="0.3">
      <c r="A15" s="562" t="s">
        <v>1958</v>
      </c>
      <c r="B15" s="443"/>
      <c r="C15" s="563">
        <f>SUM(C4:C14)</f>
        <v>9145</v>
      </c>
      <c r="D15" s="556">
        <f>SUM(D4:D14)</f>
        <v>132938732</v>
      </c>
    </row>
    <row r="16" spans="1:4" s="185" customFormat="1" x14ac:dyDescent="0.3">
      <c r="A16" s="570"/>
      <c r="B16" s="571"/>
      <c r="C16" s="572"/>
      <c r="D16" s="573"/>
    </row>
    <row r="17" spans="1:20" s="185" customFormat="1" x14ac:dyDescent="0.3">
      <c r="A17" s="570"/>
      <c r="B17" s="571"/>
      <c r="C17" s="572"/>
      <c r="D17" s="573"/>
    </row>
    <row r="18" spans="1:20" s="185" customFormat="1" x14ac:dyDescent="0.3">
      <c r="A18" s="570"/>
      <c r="B18" s="571"/>
      <c r="C18" s="572"/>
      <c r="D18" s="573"/>
    </row>
    <row r="20" spans="1:20" x14ac:dyDescent="0.3">
      <c r="B20" s="762" t="s">
        <v>4</v>
      </c>
      <c r="C20" s="829" t="s">
        <v>1969</v>
      </c>
      <c r="D20" s="829"/>
      <c r="E20" s="829" t="s">
        <v>1963</v>
      </c>
      <c r="F20" s="829"/>
      <c r="G20" s="829" t="s">
        <v>1986</v>
      </c>
      <c r="H20" s="829"/>
      <c r="I20" s="829" t="s">
        <v>1964</v>
      </c>
      <c r="J20" s="829"/>
      <c r="K20" s="829" t="s">
        <v>1965</v>
      </c>
      <c r="L20" s="829"/>
      <c r="M20" s="829" t="s">
        <v>1966</v>
      </c>
      <c r="N20" s="829"/>
      <c r="O20" s="829" t="s">
        <v>1967</v>
      </c>
      <c r="P20" s="829"/>
      <c r="Q20" s="830" t="s">
        <v>964</v>
      </c>
      <c r="R20" s="830" t="s">
        <v>1968</v>
      </c>
      <c r="S20" s="830"/>
      <c r="T20" s="830" t="s">
        <v>964</v>
      </c>
    </row>
    <row r="21" spans="1:20" x14ac:dyDescent="0.3">
      <c r="B21" s="762"/>
      <c r="C21" s="564" t="s">
        <v>961</v>
      </c>
      <c r="D21" s="564" t="s">
        <v>962</v>
      </c>
      <c r="E21" s="564" t="s">
        <v>961</v>
      </c>
      <c r="F21" s="564" t="s">
        <v>962</v>
      </c>
      <c r="G21" s="577" t="s">
        <v>961</v>
      </c>
      <c r="H21" s="577" t="s">
        <v>962</v>
      </c>
      <c r="I21" s="564" t="s">
        <v>961</v>
      </c>
      <c r="J21" s="564" t="s">
        <v>962</v>
      </c>
      <c r="K21" s="564" t="s">
        <v>961</v>
      </c>
      <c r="L21" s="564" t="s">
        <v>962</v>
      </c>
      <c r="M21" s="564" t="s">
        <v>961</v>
      </c>
      <c r="N21" s="564" t="s">
        <v>962</v>
      </c>
      <c r="O21" s="564" t="s">
        <v>961</v>
      </c>
      <c r="P21" s="564" t="s">
        <v>962</v>
      </c>
      <c r="Q21" s="831"/>
      <c r="R21" s="564" t="s">
        <v>961</v>
      </c>
      <c r="S21" s="564" t="s">
        <v>962</v>
      </c>
      <c r="T21" s="831"/>
    </row>
    <row r="22" spans="1:20" x14ac:dyDescent="0.3">
      <c r="B22" s="539" t="s">
        <v>35</v>
      </c>
      <c r="C22" s="443">
        <f>C4+C5+C6</f>
        <v>2187</v>
      </c>
      <c r="D22" s="556">
        <f>D4+D5+D6</f>
        <v>32041298.600000001</v>
      </c>
      <c r="E22" s="443">
        <v>1100</v>
      </c>
      <c r="F22" s="556">
        <v>18875680</v>
      </c>
      <c r="G22" s="556"/>
      <c r="H22" s="556"/>
      <c r="I22" s="443">
        <v>33</v>
      </c>
      <c r="J22" s="556">
        <v>605396.4</v>
      </c>
      <c r="K22" s="443"/>
      <c r="L22" s="443"/>
      <c r="M22" s="443"/>
      <c r="N22" s="443"/>
      <c r="O22" s="443">
        <v>527</v>
      </c>
      <c r="P22" s="568">
        <v>6863215.5999999996</v>
      </c>
      <c r="Q22" s="569">
        <f>D22/(D22+S22)</f>
        <v>0.5487877791545368</v>
      </c>
      <c r="R22" s="596">
        <f t="shared" ref="R22:S26" si="0">O22+M22+K22+I22+G22+E22</f>
        <v>1660</v>
      </c>
      <c r="S22" s="556">
        <f t="shared" si="0"/>
        <v>26344292</v>
      </c>
      <c r="T22" s="569">
        <f>S22/(S22+D22)</f>
        <v>0.4512122208454632</v>
      </c>
    </row>
    <row r="23" spans="1:20" x14ac:dyDescent="0.3">
      <c r="B23" s="539" t="s">
        <v>543</v>
      </c>
      <c r="C23" s="443">
        <f>C7+C8</f>
        <v>1088</v>
      </c>
      <c r="D23" s="556">
        <f>D7+D8</f>
        <v>13940599.399999999</v>
      </c>
      <c r="E23" s="443">
        <v>675</v>
      </c>
      <c r="F23" s="556">
        <v>12604740</v>
      </c>
      <c r="G23" s="563">
        <v>700</v>
      </c>
      <c r="H23" s="556">
        <v>12324235</v>
      </c>
      <c r="I23" s="443">
        <v>47</v>
      </c>
      <c r="J23" s="556">
        <v>887946.6</v>
      </c>
      <c r="K23" s="443"/>
      <c r="L23" s="443"/>
      <c r="M23" s="443">
        <v>400</v>
      </c>
      <c r="N23" s="449">
        <v>5528320</v>
      </c>
      <c r="O23" s="443">
        <v>147</v>
      </c>
      <c r="P23" s="568">
        <v>2118057.6</v>
      </c>
      <c r="Q23" s="569">
        <f t="shared" ref="Q23:Q26" si="1">D23/(D23+S23)</f>
        <v>0.29408128469838557</v>
      </c>
      <c r="R23" s="596">
        <f t="shared" si="0"/>
        <v>1969</v>
      </c>
      <c r="S23" s="556">
        <f t="shared" si="0"/>
        <v>33463299.199999999</v>
      </c>
      <c r="T23" s="569">
        <f t="shared" ref="T23:T27" si="2">S23/(S23+D23)</f>
        <v>0.70591871530161454</v>
      </c>
    </row>
    <row r="24" spans="1:20" x14ac:dyDescent="0.3">
      <c r="B24" s="539" t="s">
        <v>554</v>
      </c>
      <c r="C24" s="443">
        <f>C9+C10</f>
        <v>3315</v>
      </c>
      <c r="D24" s="556">
        <f>D9+D10</f>
        <v>49279717</v>
      </c>
      <c r="E24" s="443">
        <v>1635</v>
      </c>
      <c r="F24" s="556">
        <v>24841603</v>
      </c>
      <c r="G24" s="563">
        <v>3865</v>
      </c>
      <c r="H24" s="556">
        <v>54652042</v>
      </c>
      <c r="I24" s="443">
        <v>282</v>
      </c>
      <c r="J24" s="556">
        <v>3244115.6</v>
      </c>
      <c r="K24" s="443">
        <v>75</v>
      </c>
      <c r="L24" s="568">
        <v>3325000</v>
      </c>
      <c r="M24" s="443">
        <v>1935</v>
      </c>
      <c r="N24" s="449">
        <v>26592108</v>
      </c>
      <c r="O24" s="443">
        <v>655</v>
      </c>
      <c r="P24" s="568">
        <v>10323030</v>
      </c>
      <c r="Q24" s="569">
        <f t="shared" si="1"/>
        <v>0.28608149966752472</v>
      </c>
      <c r="R24" s="596">
        <f t="shared" si="0"/>
        <v>8447</v>
      </c>
      <c r="S24" s="556">
        <f t="shared" si="0"/>
        <v>122977898.59999999</v>
      </c>
      <c r="T24" s="569">
        <f t="shared" si="2"/>
        <v>0.71391850033247528</v>
      </c>
    </row>
    <row r="25" spans="1:20" x14ac:dyDescent="0.3">
      <c r="B25" s="539" t="s">
        <v>47</v>
      </c>
      <c r="C25" s="443">
        <f>C11+C12</f>
        <v>1074</v>
      </c>
      <c r="D25" s="556">
        <f>D11+D12</f>
        <v>15373232.199999999</v>
      </c>
      <c r="E25" s="443">
        <v>440</v>
      </c>
      <c r="F25" s="556">
        <v>6326727</v>
      </c>
      <c r="G25" s="563">
        <v>140</v>
      </c>
      <c r="H25" s="556">
        <v>2081412</v>
      </c>
      <c r="I25" s="443">
        <v>189</v>
      </c>
      <c r="J25" s="556">
        <v>2836315.2</v>
      </c>
      <c r="K25" s="443"/>
      <c r="L25" s="443"/>
      <c r="M25" s="443">
        <v>550</v>
      </c>
      <c r="N25" s="568">
        <v>7529440</v>
      </c>
      <c r="O25" s="443">
        <v>364</v>
      </c>
      <c r="P25" s="568">
        <v>6575667.2000000002</v>
      </c>
      <c r="Q25" s="569">
        <f t="shared" si="1"/>
        <v>0.37750927284124242</v>
      </c>
      <c r="R25" s="596">
        <f t="shared" si="0"/>
        <v>1683</v>
      </c>
      <c r="S25" s="556">
        <f t="shared" si="0"/>
        <v>25349561.399999999</v>
      </c>
      <c r="T25" s="569">
        <f t="shared" si="2"/>
        <v>0.62249072715875764</v>
      </c>
    </row>
    <row r="26" spans="1:20" x14ac:dyDescent="0.3">
      <c r="B26" s="539" t="s">
        <v>49</v>
      </c>
      <c r="C26" s="443">
        <f>C13+C14</f>
        <v>1481</v>
      </c>
      <c r="D26" s="556">
        <f>D13+D14</f>
        <v>22303884.800000001</v>
      </c>
      <c r="E26" s="443">
        <v>1325</v>
      </c>
      <c r="F26" s="556">
        <v>19286720</v>
      </c>
      <c r="G26" s="556"/>
      <c r="H26" s="556"/>
      <c r="I26" s="443">
        <v>63</v>
      </c>
      <c r="J26" s="556">
        <v>838910.4</v>
      </c>
      <c r="K26" s="443"/>
      <c r="L26" s="443"/>
      <c r="M26" s="443"/>
      <c r="N26" s="443"/>
      <c r="O26" s="443">
        <v>34</v>
      </c>
      <c r="P26" s="568">
        <v>469805.2</v>
      </c>
      <c r="Q26" s="569">
        <f t="shared" si="1"/>
        <v>0.51991231077870403</v>
      </c>
      <c r="R26" s="596">
        <f t="shared" si="0"/>
        <v>1422</v>
      </c>
      <c r="S26" s="556">
        <f t="shared" si="0"/>
        <v>20595435.600000001</v>
      </c>
      <c r="T26" s="569">
        <f t="shared" si="2"/>
        <v>0.48008768922129591</v>
      </c>
    </row>
    <row r="27" spans="1:20" x14ac:dyDescent="0.3">
      <c r="B27" s="565" t="s">
        <v>1958</v>
      </c>
      <c r="C27" s="566">
        <f>SUM(C22:C26)</f>
        <v>9145</v>
      </c>
      <c r="D27" s="567">
        <f>SUM(D22:D26)</f>
        <v>132938732</v>
      </c>
      <c r="E27" s="566">
        <f t="shared" ref="E27:S27" si="3">SUM(E22:E26)</f>
        <v>5175</v>
      </c>
      <c r="F27" s="567">
        <f t="shared" si="3"/>
        <v>81935470</v>
      </c>
      <c r="G27" s="566">
        <f t="shared" si="3"/>
        <v>4705</v>
      </c>
      <c r="H27" s="567">
        <f t="shared" si="3"/>
        <v>69057689</v>
      </c>
      <c r="I27" s="566">
        <f t="shared" si="3"/>
        <v>614</v>
      </c>
      <c r="J27" s="567">
        <f t="shared" si="3"/>
        <v>8412684.1999999993</v>
      </c>
      <c r="K27" s="566">
        <f t="shared" si="3"/>
        <v>75</v>
      </c>
      <c r="L27" s="567">
        <f t="shared" si="3"/>
        <v>3325000</v>
      </c>
      <c r="M27" s="566">
        <f t="shared" si="3"/>
        <v>2885</v>
      </c>
      <c r="N27" s="567">
        <f t="shared" si="3"/>
        <v>39649868</v>
      </c>
      <c r="O27" s="566">
        <f t="shared" si="3"/>
        <v>1727</v>
      </c>
      <c r="P27" s="567">
        <f t="shared" si="3"/>
        <v>26349775.599999998</v>
      </c>
      <c r="Q27" s="569">
        <f>D27/(D27+S27)</f>
        <v>0.36756993708528451</v>
      </c>
      <c r="R27" s="566">
        <f t="shared" si="3"/>
        <v>15181</v>
      </c>
      <c r="S27" s="567">
        <f t="shared" si="3"/>
        <v>228730486.80000001</v>
      </c>
      <c r="T27" s="569">
        <f t="shared" si="2"/>
        <v>0.63243006291471549</v>
      </c>
    </row>
    <row r="33" spans="2:4" x14ac:dyDescent="0.3">
      <c r="B33" t="s">
        <v>1962</v>
      </c>
      <c r="C33">
        <v>9145</v>
      </c>
      <c r="D33" s="550">
        <v>132938732</v>
      </c>
    </row>
    <row r="34" spans="2:4" x14ac:dyDescent="0.3">
      <c r="B34" s="185" t="s">
        <v>1970</v>
      </c>
      <c r="C34" s="566">
        <v>15181</v>
      </c>
      <c r="D34" s="567">
        <v>228730486.80000001</v>
      </c>
    </row>
    <row r="36" spans="2:4" x14ac:dyDescent="0.3">
      <c r="B36" s="185" t="s">
        <v>1962</v>
      </c>
      <c r="C36" s="550">
        <v>132938732</v>
      </c>
    </row>
    <row r="37" spans="2:4" x14ac:dyDescent="0.3">
      <c r="B37" s="185" t="s">
        <v>1970</v>
      </c>
      <c r="C37" s="567">
        <v>228730486.80000001</v>
      </c>
    </row>
  </sheetData>
  <mergeCells count="11">
    <mergeCell ref="B20:B21"/>
    <mergeCell ref="E20:F20"/>
    <mergeCell ref="I20:J20"/>
    <mergeCell ref="K20:L20"/>
    <mergeCell ref="M20:N20"/>
    <mergeCell ref="G20:H20"/>
    <mergeCell ref="O20:P20"/>
    <mergeCell ref="R20:S20"/>
    <mergeCell ref="T20:T21"/>
    <mergeCell ref="Q20:Q21"/>
    <mergeCell ref="C20:D20"/>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88"/>
  <sheetViews>
    <sheetView view="pageBreakPreview" topLeftCell="B205" zoomScale="86" zoomScaleNormal="100" zoomScaleSheetLayoutView="86" workbookViewId="0">
      <selection activeCell="B204" sqref="A173:XFD204"/>
    </sheetView>
  </sheetViews>
  <sheetFormatPr defaultColWidth="12.58203125" defaultRowHeight="15" customHeight="1" x14ac:dyDescent="0.3"/>
  <cols>
    <col min="1" max="1" width="0.5" style="382" customWidth="1"/>
    <col min="2" max="2" width="13.33203125" style="382" customWidth="1"/>
    <col min="3" max="3" width="19.08203125" style="382" customWidth="1"/>
    <col min="4" max="4" width="42.25" style="382" customWidth="1"/>
    <col min="5" max="5" width="27.08203125" style="382" customWidth="1"/>
    <col min="6" max="6" width="7.83203125" style="382" customWidth="1"/>
    <col min="7" max="7" width="13.83203125" style="382" customWidth="1"/>
    <col min="8" max="8" width="12.08203125" style="382" hidden="1" customWidth="1"/>
    <col min="9" max="9" width="10.75" style="382" customWidth="1"/>
    <col min="10" max="10" width="10.4140625" style="382" customWidth="1"/>
    <col min="11" max="11" width="14.08203125" style="382" customWidth="1"/>
    <col min="12" max="12" width="16.5" style="382" customWidth="1"/>
    <col min="13" max="13" width="7.58203125" style="382" customWidth="1"/>
    <col min="14" max="14" width="27.08203125" style="382" customWidth="1"/>
    <col min="15" max="15" width="7.58203125" style="382" customWidth="1"/>
    <col min="16" max="16" width="12.5" style="382" customWidth="1"/>
    <col min="17" max="24" width="7.58203125" style="382" customWidth="1"/>
    <col min="25" max="16384" width="12.58203125" style="382"/>
  </cols>
  <sheetData>
    <row r="1" spans="1:24" ht="14.25" customHeight="1" x14ac:dyDescent="0.35">
      <c r="A1" s="379"/>
      <c r="B1" s="380"/>
      <c r="C1" s="380"/>
      <c r="D1" s="380"/>
      <c r="E1" s="380"/>
      <c r="F1" s="380"/>
      <c r="G1" s="380"/>
      <c r="H1" s="379"/>
      <c r="I1" s="379"/>
      <c r="J1" s="379"/>
      <c r="K1" s="379"/>
      <c r="L1" s="379"/>
      <c r="M1" s="379"/>
      <c r="N1" s="379"/>
      <c r="O1" s="379"/>
      <c r="P1" s="379"/>
      <c r="Q1" s="379"/>
      <c r="R1" s="379"/>
      <c r="S1" s="379"/>
      <c r="T1" s="379"/>
      <c r="U1" s="379"/>
      <c r="V1" s="379"/>
      <c r="W1" s="379"/>
      <c r="X1" s="379"/>
    </row>
    <row r="2" spans="1:24" ht="14.25" customHeight="1" x14ac:dyDescent="0.35">
      <c r="A2" s="379"/>
      <c r="B2" s="733" t="s">
        <v>1</v>
      </c>
      <c r="C2" s="733"/>
      <c r="D2" s="733"/>
      <c r="E2" s="733"/>
      <c r="F2" s="733"/>
      <c r="G2" s="733"/>
      <c r="H2" s="733"/>
      <c r="I2" s="733"/>
      <c r="J2" s="733"/>
      <c r="K2" s="379"/>
      <c r="L2" s="379"/>
      <c r="M2" s="379"/>
      <c r="N2" s="379"/>
      <c r="O2" s="379"/>
      <c r="P2" s="379"/>
      <c r="Q2" s="379"/>
      <c r="R2" s="379"/>
      <c r="S2" s="379"/>
      <c r="T2" s="379"/>
      <c r="U2" s="379"/>
      <c r="V2" s="379"/>
      <c r="W2" s="379"/>
      <c r="X2" s="379"/>
    </row>
    <row r="3" spans="1:24" ht="14.25" customHeight="1" x14ac:dyDescent="0.35">
      <c r="A3" s="379"/>
      <c r="B3" s="733" t="s">
        <v>23</v>
      </c>
      <c r="C3" s="733"/>
      <c r="D3" s="733"/>
      <c r="E3" s="733"/>
      <c r="F3" s="733"/>
      <c r="G3" s="733"/>
      <c r="H3" s="733"/>
      <c r="I3" s="733"/>
      <c r="J3" s="733"/>
      <c r="K3" s="379"/>
      <c r="L3" s="379"/>
      <c r="M3" s="379"/>
      <c r="N3" s="379"/>
      <c r="O3" s="379"/>
      <c r="P3" s="379"/>
      <c r="Q3" s="379"/>
      <c r="R3" s="379"/>
      <c r="S3" s="379"/>
      <c r="T3" s="379"/>
      <c r="U3" s="379"/>
      <c r="V3" s="379"/>
      <c r="W3" s="379"/>
      <c r="X3" s="379"/>
    </row>
    <row r="4" spans="1:24" ht="6.65" customHeight="1" x14ac:dyDescent="0.35">
      <c r="A4" s="379"/>
      <c r="B4" s="380"/>
      <c r="C4" s="380"/>
      <c r="D4" s="380"/>
      <c r="E4" s="380"/>
      <c r="F4" s="380"/>
      <c r="G4" s="380"/>
      <c r="H4" s="379"/>
      <c r="I4" s="379"/>
      <c r="J4" s="379"/>
      <c r="K4" s="379"/>
      <c r="L4" s="379"/>
      <c r="M4" s="379"/>
      <c r="N4" s="379"/>
      <c r="O4" s="379"/>
      <c r="P4" s="379"/>
      <c r="Q4" s="379"/>
      <c r="R4" s="379"/>
      <c r="S4" s="379"/>
      <c r="T4" s="379"/>
      <c r="U4" s="379"/>
      <c r="V4" s="379"/>
      <c r="W4" s="379"/>
      <c r="X4" s="379"/>
    </row>
    <row r="5" spans="1:24" ht="12.65" customHeight="1" x14ac:dyDescent="0.3">
      <c r="A5" s="379"/>
      <c r="B5" s="729" t="s">
        <v>4</v>
      </c>
      <c r="C5" s="729" t="s">
        <v>6</v>
      </c>
      <c r="D5" s="729" t="s">
        <v>7</v>
      </c>
      <c r="E5" s="729" t="s">
        <v>8</v>
      </c>
      <c r="F5" s="729" t="s">
        <v>9</v>
      </c>
      <c r="G5" s="729" t="s">
        <v>10</v>
      </c>
      <c r="H5" s="379"/>
      <c r="I5" s="729" t="s">
        <v>1434</v>
      </c>
      <c r="J5" s="729" t="s">
        <v>1435</v>
      </c>
      <c r="K5" s="379"/>
      <c r="L5" s="379"/>
      <c r="M5" s="379"/>
      <c r="N5" s="379"/>
      <c r="O5" s="379"/>
      <c r="P5" s="379"/>
      <c r="Q5" s="379"/>
      <c r="R5" s="379"/>
      <c r="S5" s="379"/>
      <c r="T5" s="379"/>
      <c r="U5" s="379"/>
      <c r="V5" s="379"/>
      <c r="W5" s="379"/>
      <c r="X5" s="379"/>
    </row>
    <row r="6" spans="1:24" ht="19" customHeight="1" x14ac:dyDescent="0.3">
      <c r="A6" s="379"/>
      <c r="B6" s="734"/>
      <c r="C6" s="734"/>
      <c r="D6" s="734"/>
      <c r="E6" s="734"/>
      <c r="F6" s="734"/>
      <c r="G6" s="734"/>
      <c r="H6" s="379"/>
      <c r="I6" s="734"/>
      <c r="J6" s="734"/>
      <c r="K6" s="379"/>
      <c r="L6" s="379"/>
      <c r="M6" s="379"/>
      <c r="N6" s="379"/>
      <c r="O6" s="379"/>
      <c r="P6" s="379"/>
      <c r="Q6" s="379"/>
      <c r="R6" s="379"/>
      <c r="S6" s="379"/>
      <c r="T6" s="379"/>
      <c r="U6" s="379"/>
      <c r="V6" s="379"/>
      <c r="W6" s="379"/>
      <c r="X6" s="379"/>
    </row>
    <row r="7" spans="1:24" ht="20.5" hidden="1" customHeight="1" thickBot="1" x14ac:dyDescent="0.35">
      <c r="A7" s="379"/>
      <c r="B7" s="386" t="s">
        <v>35</v>
      </c>
      <c r="C7" s="386" t="s">
        <v>967</v>
      </c>
      <c r="D7" s="387" t="s">
        <v>931</v>
      </c>
      <c r="E7" s="388" t="s">
        <v>409</v>
      </c>
      <c r="F7" s="389">
        <v>25</v>
      </c>
      <c r="G7" s="390">
        <v>467895</v>
      </c>
      <c r="H7" s="513">
        <v>18715.8</v>
      </c>
      <c r="I7" s="514">
        <v>1335316</v>
      </c>
      <c r="J7" s="514">
        <v>1335340</v>
      </c>
      <c r="K7" s="391"/>
      <c r="L7" s="392"/>
      <c r="M7" s="379"/>
      <c r="N7" s="393"/>
      <c r="O7" s="391"/>
      <c r="P7" s="392"/>
      <c r="Q7" s="379"/>
      <c r="R7" s="379"/>
      <c r="S7" s="379"/>
      <c r="T7" s="379"/>
      <c r="U7" s="379"/>
      <c r="V7" s="379"/>
      <c r="W7" s="379"/>
      <c r="X7" s="379"/>
    </row>
    <row r="8" spans="1:24" ht="20.5" hidden="1" customHeight="1" x14ac:dyDescent="0.3">
      <c r="A8" s="379"/>
      <c r="B8" s="386" t="s">
        <v>35</v>
      </c>
      <c r="C8" s="386" t="s">
        <v>969</v>
      </c>
      <c r="D8" s="387" t="s">
        <v>931</v>
      </c>
      <c r="E8" s="388" t="s">
        <v>409</v>
      </c>
      <c r="F8" s="389">
        <v>25</v>
      </c>
      <c r="G8" s="390">
        <v>467895</v>
      </c>
      <c r="H8" s="513">
        <v>18715.8</v>
      </c>
      <c r="I8" s="514">
        <v>1335341</v>
      </c>
      <c r="J8" s="514">
        <v>1335365</v>
      </c>
      <c r="K8" s="391"/>
      <c r="L8" s="392"/>
      <c r="M8" s="379"/>
      <c r="N8" s="394"/>
      <c r="O8" s="391"/>
      <c r="P8" s="392"/>
      <c r="Q8" s="379"/>
      <c r="R8" s="379"/>
      <c r="S8" s="379"/>
      <c r="T8" s="379"/>
      <c r="U8" s="379"/>
      <c r="V8" s="379"/>
      <c r="W8" s="379"/>
      <c r="X8" s="379"/>
    </row>
    <row r="9" spans="1:24" ht="20.5" hidden="1" customHeight="1" x14ac:dyDescent="0.3">
      <c r="A9" s="379"/>
      <c r="B9" s="386" t="s">
        <v>35</v>
      </c>
      <c r="C9" s="386" t="s">
        <v>971</v>
      </c>
      <c r="D9" s="387" t="s">
        <v>931</v>
      </c>
      <c r="E9" s="334" t="s">
        <v>408</v>
      </c>
      <c r="F9" s="389">
        <v>25</v>
      </c>
      <c r="G9" s="390">
        <v>457895</v>
      </c>
      <c r="H9" s="513">
        <v>18315.8</v>
      </c>
      <c r="I9" s="514">
        <v>1335366</v>
      </c>
      <c r="J9" s="514">
        <v>1335390</v>
      </c>
      <c r="K9" s="391"/>
      <c r="L9" s="392"/>
      <c r="M9" s="379"/>
      <c r="N9" s="394"/>
      <c r="O9" s="391"/>
      <c r="P9" s="392"/>
      <c r="Q9" s="379"/>
      <c r="R9" s="379"/>
      <c r="S9" s="379"/>
      <c r="T9" s="379"/>
      <c r="U9" s="379"/>
      <c r="V9" s="379"/>
      <c r="W9" s="379"/>
      <c r="X9" s="379"/>
    </row>
    <row r="10" spans="1:24" ht="20.5" hidden="1" customHeight="1" x14ac:dyDescent="0.3">
      <c r="A10" s="379"/>
      <c r="B10" s="386" t="s">
        <v>35</v>
      </c>
      <c r="C10" s="386" t="s">
        <v>973</v>
      </c>
      <c r="D10" s="387" t="s">
        <v>931</v>
      </c>
      <c r="E10" s="334" t="s">
        <v>408</v>
      </c>
      <c r="F10" s="389">
        <v>25</v>
      </c>
      <c r="G10" s="390">
        <v>457895</v>
      </c>
      <c r="H10" s="513">
        <v>18315.8</v>
      </c>
      <c r="I10" s="514">
        <v>1335391</v>
      </c>
      <c r="J10" s="514">
        <v>1335415</v>
      </c>
      <c r="K10" s="391"/>
      <c r="L10" s="392"/>
      <c r="M10" s="379"/>
      <c r="N10" s="394"/>
      <c r="O10" s="391"/>
      <c r="P10" s="392"/>
      <c r="Q10" s="379"/>
      <c r="R10" s="379"/>
      <c r="S10" s="379"/>
      <c r="T10" s="379"/>
      <c r="U10" s="379"/>
      <c r="V10" s="379"/>
      <c r="W10" s="379"/>
      <c r="X10" s="379"/>
    </row>
    <row r="11" spans="1:24" ht="20.5" hidden="1" customHeight="1" x14ac:dyDescent="0.3">
      <c r="A11" s="379"/>
      <c r="B11" s="386" t="s">
        <v>35</v>
      </c>
      <c r="C11" s="386" t="s">
        <v>975</v>
      </c>
      <c r="D11" s="387" t="s">
        <v>931</v>
      </c>
      <c r="E11" s="395" t="s">
        <v>955</v>
      </c>
      <c r="F11" s="389">
        <v>25</v>
      </c>
      <c r="G11" s="390">
        <v>457520</v>
      </c>
      <c r="H11" s="513">
        <v>18300.8</v>
      </c>
      <c r="I11" s="514">
        <v>1335416</v>
      </c>
      <c r="J11" s="514">
        <v>1335440</v>
      </c>
      <c r="K11" s="391"/>
      <c r="L11" s="392"/>
      <c r="M11" s="379"/>
      <c r="N11" s="394"/>
      <c r="O11" s="391"/>
      <c r="P11" s="392"/>
      <c r="Q11" s="379"/>
      <c r="R11" s="379"/>
      <c r="S11" s="379"/>
      <c r="T11" s="379"/>
      <c r="U11" s="379"/>
      <c r="V11" s="379"/>
      <c r="W11" s="379"/>
      <c r="X11" s="379"/>
    </row>
    <row r="12" spans="1:24" ht="20.5" hidden="1" customHeight="1" x14ac:dyDescent="0.3">
      <c r="A12" s="379"/>
      <c r="B12" s="386" t="s">
        <v>35</v>
      </c>
      <c r="C12" s="386" t="s">
        <v>977</v>
      </c>
      <c r="D12" s="387" t="s">
        <v>931</v>
      </c>
      <c r="E12" s="396" t="s">
        <v>31</v>
      </c>
      <c r="F12" s="389">
        <v>25</v>
      </c>
      <c r="G12" s="390">
        <v>406020</v>
      </c>
      <c r="H12" s="515">
        <v>16240.8</v>
      </c>
      <c r="I12" s="514">
        <v>1335441</v>
      </c>
      <c r="J12" s="514">
        <v>1335465</v>
      </c>
      <c r="K12" s="391"/>
      <c r="L12" s="392"/>
      <c r="M12" s="379"/>
      <c r="N12" s="394"/>
      <c r="O12" s="391"/>
      <c r="P12" s="392"/>
      <c r="Q12" s="379"/>
      <c r="R12" s="379"/>
      <c r="S12" s="379"/>
      <c r="T12" s="379"/>
      <c r="U12" s="379"/>
      <c r="V12" s="379"/>
      <c r="W12" s="379"/>
      <c r="X12" s="379"/>
    </row>
    <row r="13" spans="1:24" ht="20.5" hidden="1" customHeight="1" x14ac:dyDescent="0.3">
      <c r="A13" s="379"/>
      <c r="B13" s="386" t="s">
        <v>35</v>
      </c>
      <c r="C13" s="386" t="s">
        <v>979</v>
      </c>
      <c r="D13" s="387" t="s">
        <v>931</v>
      </c>
      <c r="E13" s="396" t="s">
        <v>26</v>
      </c>
      <c r="F13" s="389">
        <v>25</v>
      </c>
      <c r="G13" s="390">
        <v>193770</v>
      </c>
      <c r="H13" s="515">
        <v>7750.8</v>
      </c>
      <c r="I13" s="514">
        <v>1335466</v>
      </c>
      <c r="J13" s="514">
        <v>1335490</v>
      </c>
      <c r="K13" s="391"/>
      <c r="L13" s="392"/>
      <c r="M13" s="379"/>
      <c r="N13" s="394"/>
      <c r="O13" s="391"/>
      <c r="P13" s="392"/>
      <c r="Q13" s="379"/>
      <c r="R13" s="379"/>
      <c r="S13" s="379"/>
      <c r="T13" s="379"/>
      <c r="U13" s="379"/>
      <c r="V13" s="379"/>
      <c r="W13" s="379"/>
      <c r="X13" s="379"/>
    </row>
    <row r="14" spans="1:24" ht="20.5" hidden="1" customHeight="1" x14ac:dyDescent="0.3">
      <c r="A14" s="379"/>
      <c r="B14" s="386" t="s">
        <v>35</v>
      </c>
      <c r="C14" s="386" t="s">
        <v>981</v>
      </c>
      <c r="D14" s="387" t="s">
        <v>931</v>
      </c>
      <c r="E14" s="396" t="s">
        <v>26</v>
      </c>
      <c r="F14" s="389">
        <v>25</v>
      </c>
      <c r="G14" s="390">
        <v>193770</v>
      </c>
      <c r="H14" s="515">
        <v>7750.8</v>
      </c>
      <c r="I14" s="514">
        <v>1335491</v>
      </c>
      <c r="J14" s="514">
        <v>1335515</v>
      </c>
      <c r="K14" s="391"/>
      <c r="L14" s="392"/>
      <c r="M14" s="379"/>
      <c r="N14" s="394"/>
      <c r="O14" s="391"/>
      <c r="P14" s="392"/>
      <c r="Q14" s="379"/>
      <c r="R14" s="379"/>
      <c r="S14" s="379"/>
      <c r="T14" s="379"/>
      <c r="U14" s="379"/>
      <c r="V14" s="379"/>
      <c r="W14" s="379"/>
      <c r="X14" s="379"/>
    </row>
    <row r="15" spans="1:24" ht="20.5" hidden="1" customHeight="1" x14ac:dyDescent="0.3">
      <c r="A15" s="379"/>
      <c r="B15" s="386" t="s">
        <v>35</v>
      </c>
      <c r="C15" s="386" t="s">
        <v>983</v>
      </c>
      <c r="D15" s="387" t="s">
        <v>931</v>
      </c>
      <c r="E15" s="396" t="s">
        <v>26</v>
      </c>
      <c r="F15" s="389">
        <v>25</v>
      </c>
      <c r="G15" s="390">
        <v>193770</v>
      </c>
      <c r="H15" s="515">
        <v>7750.8</v>
      </c>
      <c r="I15" s="514">
        <v>1335516</v>
      </c>
      <c r="J15" s="514">
        <v>1335540</v>
      </c>
      <c r="K15" s="391"/>
      <c r="L15" s="392"/>
      <c r="M15" s="379"/>
      <c r="N15" s="394"/>
      <c r="O15" s="391"/>
      <c r="P15" s="392"/>
      <c r="Q15" s="379"/>
      <c r="R15" s="379"/>
      <c r="S15" s="379"/>
      <c r="T15" s="379"/>
      <c r="U15" s="379"/>
      <c r="V15" s="379"/>
      <c r="W15" s="379"/>
      <c r="X15" s="379"/>
    </row>
    <row r="16" spans="1:24" ht="20.5" hidden="1" customHeight="1" x14ac:dyDescent="0.3">
      <c r="A16" s="379"/>
      <c r="B16" s="386" t="s">
        <v>35</v>
      </c>
      <c r="C16" s="386" t="s">
        <v>985</v>
      </c>
      <c r="D16" s="387" t="s">
        <v>931</v>
      </c>
      <c r="E16" s="396" t="s">
        <v>26</v>
      </c>
      <c r="F16" s="389">
        <v>25</v>
      </c>
      <c r="G16" s="390">
        <v>193770</v>
      </c>
      <c r="H16" s="515">
        <v>7750.8</v>
      </c>
      <c r="I16" s="514">
        <v>1335541</v>
      </c>
      <c r="J16" s="514">
        <v>1335565</v>
      </c>
      <c r="K16" s="391"/>
      <c r="L16" s="392"/>
      <c r="M16" s="379"/>
      <c r="N16" s="394"/>
      <c r="O16" s="391"/>
      <c r="P16" s="392"/>
      <c r="Q16" s="379"/>
      <c r="R16" s="379"/>
      <c r="S16" s="379"/>
      <c r="T16" s="379"/>
      <c r="U16" s="379"/>
      <c r="V16" s="379"/>
      <c r="W16" s="379"/>
      <c r="X16" s="379"/>
    </row>
    <row r="17" spans="1:24" ht="20.5" hidden="1" customHeight="1" x14ac:dyDescent="0.3">
      <c r="A17" s="379"/>
      <c r="B17" s="386" t="s">
        <v>35</v>
      </c>
      <c r="C17" s="386" t="s">
        <v>987</v>
      </c>
      <c r="D17" s="387" t="s">
        <v>931</v>
      </c>
      <c r="E17" s="396" t="s">
        <v>26</v>
      </c>
      <c r="F17" s="389">
        <v>25</v>
      </c>
      <c r="G17" s="390">
        <v>193770</v>
      </c>
      <c r="H17" s="515">
        <v>7750.8</v>
      </c>
      <c r="I17" s="514">
        <v>1335566</v>
      </c>
      <c r="J17" s="514">
        <v>1335590</v>
      </c>
      <c r="K17" s="391"/>
      <c r="L17" s="392"/>
      <c r="M17" s="379"/>
      <c r="N17" s="394"/>
      <c r="O17" s="391"/>
      <c r="P17" s="392"/>
      <c r="Q17" s="379"/>
      <c r="R17" s="379"/>
      <c r="S17" s="379"/>
      <c r="T17" s="379"/>
      <c r="U17" s="379"/>
      <c r="V17" s="379"/>
      <c r="W17" s="379"/>
      <c r="X17" s="379"/>
    </row>
    <row r="18" spans="1:24" ht="20.5" hidden="1" customHeight="1" x14ac:dyDescent="0.3">
      <c r="A18" s="379"/>
      <c r="B18" s="386" t="s">
        <v>35</v>
      </c>
      <c r="C18" s="386" t="s">
        <v>989</v>
      </c>
      <c r="D18" s="387" t="s">
        <v>931</v>
      </c>
      <c r="E18" s="396" t="s">
        <v>26</v>
      </c>
      <c r="F18" s="389">
        <v>25</v>
      </c>
      <c r="G18" s="390">
        <v>193770</v>
      </c>
      <c r="H18" s="515">
        <v>7750.8</v>
      </c>
      <c r="I18" s="514">
        <v>1335591</v>
      </c>
      <c r="J18" s="514">
        <v>1335615</v>
      </c>
      <c r="K18" s="391"/>
      <c r="L18" s="392"/>
      <c r="M18" s="379"/>
      <c r="N18" s="394"/>
      <c r="O18" s="391"/>
      <c r="P18" s="392"/>
      <c r="Q18" s="379"/>
      <c r="R18" s="379"/>
      <c r="S18" s="379"/>
      <c r="T18" s="379"/>
      <c r="U18" s="379"/>
      <c r="V18" s="379"/>
      <c r="W18" s="379"/>
      <c r="X18" s="379"/>
    </row>
    <row r="19" spans="1:24" ht="20.5" hidden="1" customHeight="1" x14ac:dyDescent="0.3">
      <c r="A19" s="379"/>
      <c r="B19" s="386" t="s">
        <v>35</v>
      </c>
      <c r="C19" s="386" t="s">
        <v>991</v>
      </c>
      <c r="D19" s="387" t="s">
        <v>931</v>
      </c>
      <c r="E19" s="396" t="s">
        <v>26</v>
      </c>
      <c r="F19" s="389">
        <v>25</v>
      </c>
      <c r="G19" s="390">
        <v>193770</v>
      </c>
      <c r="H19" s="515">
        <v>7750.8</v>
      </c>
      <c r="I19" s="514">
        <v>1335616</v>
      </c>
      <c r="J19" s="514">
        <v>1335640</v>
      </c>
      <c r="K19" s="391"/>
      <c r="L19" s="392"/>
      <c r="M19" s="379"/>
      <c r="N19" s="394"/>
      <c r="O19" s="391"/>
      <c r="P19" s="392"/>
      <c r="Q19" s="379"/>
      <c r="R19" s="379"/>
      <c r="S19" s="379"/>
      <c r="T19" s="379"/>
      <c r="U19" s="379"/>
      <c r="V19" s="379"/>
      <c r="W19" s="379"/>
      <c r="X19" s="379"/>
    </row>
    <row r="20" spans="1:24" ht="20.5" hidden="1" customHeight="1" x14ac:dyDescent="0.3">
      <c r="A20" s="379"/>
      <c r="B20" s="386" t="s">
        <v>35</v>
      </c>
      <c r="C20" s="386" t="s">
        <v>993</v>
      </c>
      <c r="D20" s="387" t="s">
        <v>931</v>
      </c>
      <c r="E20" s="396" t="s">
        <v>25</v>
      </c>
      <c r="F20" s="389">
        <v>25</v>
      </c>
      <c r="G20" s="390">
        <v>533720</v>
      </c>
      <c r="H20" s="513">
        <v>21348.799999999999</v>
      </c>
      <c r="I20" s="514">
        <v>1335641</v>
      </c>
      <c r="J20" s="514">
        <v>1335665</v>
      </c>
      <c r="K20" s="391"/>
      <c r="L20" s="392"/>
      <c r="M20" s="379"/>
      <c r="N20" s="394"/>
      <c r="O20" s="391"/>
      <c r="P20" s="392"/>
      <c r="Q20" s="379"/>
      <c r="R20" s="379"/>
      <c r="S20" s="379"/>
      <c r="T20" s="379"/>
      <c r="U20" s="379"/>
      <c r="V20" s="379"/>
      <c r="W20" s="379"/>
      <c r="X20" s="379"/>
    </row>
    <row r="21" spans="1:24" ht="20.5" hidden="1" customHeight="1" x14ac:dyDescent="0.3">
      <c r="A21" s="379"/>
      <c r="B21" s="386" t="s">
        <v>35</v>
      </c>
      <c r="C21" s="386" t="s">
        <v>995</v>
      </c>
      <c r="D21" s="387" t="s">
        <v>931</v>
      </c>
      <c r="E21" s="396" t="s">
        <v>25</v>
      </c>
      <c r="F21" s="389">
        <v>25</v>
      </c>
      <c r="G21" s="390">
        <v>533720</v>
      </c>
      <c r="H21" s="513">
        <v>21348.799999999999</v>
      </c>
      <c r="I21" s="514">
        <v>1335666</v>
      </c>
      <c r="J21" s="514">
        <v>1335690</v>
      </c>
      <c r="K21" s="391"/>
      <c r="L21" s="392"/>
      <c r="M21" s="379"/>
      <c r="N21" s="394"/>
      <c r="O21" s="391"/>
      <c r="P21" s="392"/>
      <c r="Q21" s="379"/>
      <c r="R21" s="379"/>
      <c r="S21" s="379"/>
      <c r="T21" s="379"/>
      <c r="U21" s="379"/>
      <c r="V21" s="379"/>
      <c r="W21" s="379"/>
      <c r="X21" s="379"/>
    </row>
    <row r="22" spans="1:24" ht="20.5" hidden="1" customHeight="1" x14ac:dyDescent="0.3">
      <c r="A22" s="379"/>
      <c r="B22" s="386" t="s">
        <v>35</v>
      </c>
      <c r="C22" s="386" t="s">
        <v>997</v>
      </c>
      <c r="D22" s="387" t="s">
        <v>931</v>
      </c>
      <c r="E22" s="396" t="s">
        <v>25</v>
      </c>
      <c r="F22" s="389">
        <v>25</v>
      </c>
      <c r="G22" s="390">
        <v>533720</v>
      </c>
      <c r="H22" s="513">
        <v>21348.799999999999</v>
      </c>
      <c r="I22" s="514">
        <v>1335691</v>
      </c>
      <c r="J22" s="514">
        <v>1335715</v>
      </c>
      <c r="K22" s="391"/>
      <c r="L22" s="392"/>
      <c r="M22" s="379"/>
      <c r="N22" s="394"/>
      <c r="O22" s="391"/>
      <c r="P22" s="392"/>
      <c r="Q22" s="379"/>
      <c r="R22" s="379"/>
      <c r="S22" s="379"/>
      <c r="T22" s="379"/>
      <c r="U22" s="379"/>
      <c r="V22" s="379"/>
      <c r="W22" s="379"/>
      <c r="X22" s="379"/>
    </row>
    <row r="23" spans="1:24" ht="20.5" hidden="1" customHeight="1" x14ac:dyDescent="0.3">
      <c r="A23" s="379"/>
      <c r="B23" s="386" t="s">
        <v>35</v>
      </c>
      <c r="C23" s="386" t="s">
        <v>999</v>
      </c>
      <c r="D23" s="387" t="s">
        <v>931</v>
      </c>
      <c r="E23" s="396" t="s">
        <v>25</v>
      </c>
      <c r="F23" s="389">
        <v>25</v>
      </c>
      <c r="G23" s="390">
        <v>533720</v>
      </c>
      <c r="H23" s="513">
        <v>21348.799999999999</v>
      </c>
      <c r="I23" s="514">
        <v>1335716</v>
      </c>
      <c r="J23" s="514">
        <v>1335740</v>
      </c>
      <c r="K23" s="391"/>
      <c r="L23" s="392"/>
      <c r="M23" s="379"/>
      <c r="N23" s="394"/>
      <c r="O23" s="391"/>
      <c r="P23" s="392"/>
      <c r="Q23" s="379"/>
      <c r="R23" s="379"/>
      <c r="S23" s="379"/>
      <c r="T23" s="379"/>
      <c r="U23" s="379"/>
      <c r="V23" s="379"/>
      <c r="W23" s="379"/>
      <c r="X23" s="379"/>
    </row>
    <row r="24" spans="1:24" ht="20.5" hidden="1" customHeight="1" x14ac:dyDescent="0.3">
      <c r="A24" s="379"/>
      <c r="B24" s="386" t="s">
        <v>35</v>
      </c>
      <c r="C24" s="386" t="s">
        <v>1001</v>
      </c>
      <c r="D24" s="387" t="s">
        <v>931</v>
      </c>
      <c r="E24" s="397" t="s">
        <v>944</v>
      </c>
      <c r="F24" s="389">
        <v>25</v>
      </c>
      <c r="G24" s="390">
        <v>313445</v>
      </c>
      <c r="H24" s="513">
        <v>11515.8</v>
      </c>
      <c r="I24" s="514">
        <v>1335741</v>
      </c>
      <c r="J24" s="514">
        <v>1335765</v>
      </c>
      <c r="K24" s="391"/>
      <c r="L24" s="392"/>
      <c r="M24" s="379"/>
      <c r="N24" s="394"/>
      <c r="O24" s="391"/>
      <c r="P24" s="392"/>
      <c r="Q24" s="379"/>
      <c r="R24" s="379"/>
      <c r="S24" s="379"/>
      <c r="T24" s="379"/>
      <c r="U24" s="379"/>
      <c r="V24" s="379"/>
      <c r="W24" s="379"/>
      <c r="X24" s="379"/>
    </row>
    <row r="25" spans="1:24" ht="20.5" hidden="1" customHeight="1" x14ac:dyDescent="0.3">
      <c r="A25" s="379"/>
      <c r="B25" s="386" t="s">
        <v>35</v>
      </c>
      <c r="C25" s="386" t="s">
        <v>1003</v>
      </c>
      <c r="D25" s="387" t="s">
        <v>931</v>
      </c>
      <c r="E25" s="397" t="s">
        <v>944</v>
      </c>
      <c r="F25" s="389">
        <v>25</v>
      </c>
      <c r="G25" s="390">
        <v>313445</v>
      </c>
      <c r="H25" s="513">
        <v>11515.8</v>
      </c>
      <c r="I25" s="514">
        <v>1335766</v>
      </c>
      <c r="J25" s="514">
        <v>1335790</v>
      </c>
      <c r="K25" s="391"/>
      <c r="L25" s="392"/>
      <c r="M25" s="379"/>
      <c r="N25" s="394"/>
      <c r="O25" s="391"/>
      <c r="P25" s="392"/>
      <c r="Q25" s="379"/>
      <c r="R25" s="379"/>
      <c r="S25" s="379"/>
      <c r="T25" s="379"/>
      <c r="U25" s="379"/>
      <c r="V25" s="379"/>
      <c r="W25" s="379"/>
      <c r="X25" s="379"/>
    </row>
    <row r="26" spans="1:24" ht="20.5" hidden="1" customHeight="1" x14ac:dyDescent="0.3">
      <c r="A26" s="379"/>
      <c r="B26" s="386" t="s">
        <v>35</v>
      </c>
      <c r="C26" s="386" t="s">
        <v>1005</v>
      </c>
      <c r="D26" s="387" t="s">
        <v>931</v>
      </c>
      <c r="E26" s="397" t="s">
        <v>944</v>
      </c>
      <c r="F26" s="389">
        <v>25</v>
      </c>
      <c r="G26" s="390">
        <v>313445</v>
      </c>
      <c r="H26" s="513">
        <v>11515.8</v>
      </c>
      <c r="I26" s="514">
        <v>1335791</v>
      </c>
      <c r="J26" s="514">
        <v>1335815</v>
      </c>
      <c r="K26" s="391"/>
      <c r="L26" s="392"/>
      <c r="M26" s="379"/>
      <c r="N26" s="394"/>
      <c r="O26" s="391"/>
      <c r="P26" s="392"/>
      <c r="Q26" s="379"/>
      <c r="R26" s="379"/>
      <c r="S26" s="379"/>
      <c r="T26" s="379"/>
      <c r="U26" s="379"/>
      <c r="V26" s="379"/>
      <c r="W26" s="379"/>
      <c r="X26" s="379"/>
    </row>
    <row r="27" spans="1:24" ht="20.5" hidden="1" customHeight="1" x14ac:dyDescent="0.3">
      <c r="A27" s="379"/>
      <c r="B27" s="386" t="s">
        <v>35</v>
      </c>
      <c r="C27" s="386" t="s">
        <v>1007</v>
      </c>
      <c r="D27" s="387" t="s">
        <v>931</v>
      </c>
      <c r="E27" s="397" t="s">
        <v>580</v>
      </c>
      <c r="F27" s="389">
        <v>25</v>
      </c>
      <c r="G27" s="390">
        <v>296770</v>
      </c>
      <c r="H27" s="513">
        <v>11870.8</v>
      </c>
      <c r="I27" s="514">
        <v>1335816</v>
      </c>
      <c r="J27" s="514">
        <v>1335840</v>
      </c>
      <c r="K27" s="391"/>
      <c r="L27" s="392"/>
      <c r="M27" s="379"/>
      <c r="N27" s="394"/>
      <c r="O27" s="391"/>
      <c r="P27" s="392"/>
      <c r="Q27" s="379"/>
      <c r="R27" s="379"/>
      <c r="S27" s="379"/>
      <c r="T27" s="379"/>
      <c r="U27" s="379"/>
      <c r="V27" s="379"/>
      <c r="W27" s="379"/>
      <c r="X27" s="379"/>
    </row>
    <row r="28" spans="1:24" ht="20.5" hidden="1" customHeight="1" x14ac:dyDescent="0.3">
      <c r="A28" s="379"/>
      <c r="B28" s="386" t="s">
        <v>35</v>
      </c>
      <c r="C28" s="386" t="s">
        <v>1009</v>
      </c>
      <c r="D28" s="387" t="s">
        <v>931</v>
      </c>
      <c r="E28" s="397" t="s">
        <v>580</v>
      </c>
      <c r="F28" s="389">
        <v>25</v>
      </c>
      <c r="G28" s="390">
        <v>296770</v>
      </c>
      <c r="H28" s="513">
        <v>11870.8</v>
      </c>
      <c r="I28" s="514">
        <v>1335841</v>
      </c>
      <c r="J28" s="514">
        <v>1335865</v>
      </c>
      <c r="K28" s="391"/>
      <c r="L28" s="392"/>
      <c r="M28" s="379"/>
      <c r="N28" s="394"/>
      <c r="O28" s="391"/>
      <c r="P28" s="392"/>
      <c r="Q28" s="379"/>
      <c r="R28" s="379"/>
      <c r="S28" s="379"/>
      <c r="T28" s="379"/>
      <c r="U28" s="379"/>
      <c r="V28" s="379"/>
      <c r="W28" s="379"/>
      <c r="X28" s="379"/>
    </row>
    <row r="29" spans="1:24" ht="20.5" hidden="1" customHeight="1" x14ac:dyDescent="0.3">
      <c r="A29" s="379"/>
      <c r="B29" s="386" t="s">
        <v>35</v>
      </c>
      <c r="C29" s="386" t="s">
        <v>1011</v>
      </c>
      <c r="D29" s="387" t="s">
        <v>931</v>
      </c>
      <c r="E29" s="398" t="s">
        <v>429</v>
      </c>
      <c r="F29" s="389">
        <v>20</v>
      </c>
      <c r="G29" s="390">
        <v>288316</v>
      </c>
      <c r="H29" s="513">
        <v>14415.8</v>
      </c>
      <c r="I29" s="514">
        <v>1335866</v>
      </c>
      <c r="J29" s="514">
        <v>1335885</v>
      </c>
      <c r="K29" s="391"/>
      <c r="L29" s="392"/>
      <c r="M29" s="379"/>
      <c r="N29" s="394"/>
      <c r="O29" s="391"/>
      <c r="P29" s="392"/>
      <c r="Q29" s="379"/>
      <c r="R29" s="379"/>
      <c r="S29" s="379"/>
      <c r="T29" s="379"/>
      <c r="U29" s="379"/>
      <c r="V29" s="379"/>
      <c r="W29" s="379"/>
      <c r="X29" s="379"/>
    </row>
    <row r="30" spans="1:24" ht="20.5" hidden="1" customHeight="1" x14ac:dyDescent="0.3">
      <c r="A30" s="379"/>
      <c r="B30" s="386" t="s">
        <v>35</v>
      </c>
      <c r="C30" s="386" t="s">
        <v>1013</v>
      </c>
      <c r="D30" s="387" t="s">
        <v>931</v>
      </c>
      <c r="E30" s="387" t="s">
        <v>29</v>
      </c>
      <c r="F30" s="399">
        <v>20</v>
      </c>
      <c r="G30" s="390">
        <v>687636</v>
      </c>
      <c r="H30" s="513">
        <v>34381.800000000003</v>
      </c>
      <c r="I30" s="514">
        <v>1335886</v>
      </c>
      <c r="J30" s="514">
        <v>1335905</v>
      </c>
      <c r="K30" s="391"/>
      <c r="L30" s="392"/>
      <c r="M30" s="379"/>
      <c r="N30" s="394"/>
      <c r="O30" s="391"/>
      <c r="P30" s="392"/>
      <c r="Q30" s="379"/>
      <c r="R30" s="379"/>
      <c r="S30" s="379"/>
      <c r="T30" s="379"/>
      <c r="U30" s="379"/>
      <c r="V30" s="379"/>
      <c r="W30" s="379"/>
      <c r="X30" s="379"/>
    </row>
    <row r="31" spans="1:24" ht="20.5" hidden="1" customHeight="1" x14ac:dyDescent="0.3">
      <c r="A31" s="379"/>
      <c r="B31" s="386" t="s">
        <v>35</v>
      </c>
      <c r="C31" s="386" t="s">
        <v>1015</v>
      </c>
      <c r="D31" s="400" t="s">
        <v>33</v>
      </c>
      <c r="E31" s="396" t="s">
        <v>26</v>
      </c>
      <c r="F31" s="389">
        <v>25</v>
      </c>
      <c r="G31" s="390">
        <v>193770</v>
      </c>
      <c r="H31" s="515">
        <v>7750.8</v>
      </c>
      <c r="I31" s="514">
        <v>1335906</v>
      </c>
      <c r="J31" s="514">
        <v>1335930</v>
      </c>
      <c r="K31" s="391"/>
      <c r="L31" s="392"/>
      <c r="M31" s="379"/>
      <c r="N31" s="394"/>
      <c r="O31" s="391"/>
      <c r="P31" s="392"/>
      <c r="Q31" s="379"/>
      <c r="R31" s="379"/>
      <c r="S31" s="379"/>
      <c r="T31" s="379"/>
      <c r="U31" s="379"/>
      <c r="V31" s="379"/>
      <c r="W31" s="379"/>
      <c r="X31" s="379"/>
    </row>
    <row r="32" spans="1:24" ht="20.5" hidden="1" customHeight="1" x14ac:dyDescent="0.3">
      <c r="A32" s="379"/>
      <c r="B32" s="386" t="s">
        <v>35</v>
      </c>
      <c r="C32" s="386" t="s">
        <v>1017</v>
      </c>
      <c r="D32" s="400" t="s">
        <v>33</v>
      </c>
      <c r="E32" s="396" t="s">
        <v>26</v>
      </c>
      <c r="F32" s="389">
        <v>25</v>
      </c>
      <c r="G32" s="390">
        <v>193770</v>
      </c>
      <c r="H32" s="515">
        <v>7750.8</v>
      </c>
      <c r="I32" s="514">
        <v>1335931</v>
      </c>
      <c r="J32" s="514">
        <v>1335955</v>
      </c>
      <c r="K32" s="391"/>
      <c r="L32" s="392"/>
      <c r="M32" s="379"/>
      <c r="N32" s="394"/>
      <c r="O32" s="391"/>
      <c r="P32" s="392"/>
      <c r="Q32" s="379"/>
      <c r="R32" s="379"/>
      <c r="S32" s="379"/>
      <c r="T32" s="379"/>
      <c r="U32" s="379"/>
      <c r="V32" s="379"/>
      <c r="W32" s="379"/>
      <c r="X32" s="379"/>
    </row>
    <row r="33" spans="1:24" ht="20.5" hidden="1" customHeight="1" x14ac:dyDescent="0.3">
      <c r="A33" s="379"/>
      <c r="B33" s="386" t="s">
        <v>35</v>
      </c>
      <c r="C33" s="386" t="s">
        <v>1019</v>
      </c>
      <c r="D33" s="400" t="s">
        <v>33</v>
      </c>
      <c r="E33" s="396" t="s">
        <v>26</v>
      </c>
      <c r="F33" s="389">
        <v>25</v>
      </c>
      <c r="G33" s="390">
        <v>193770</v>
      </c>
      <c r="H33" s="515">
        <v>7750.8</v>
      </c>
      <c r="I33" s="514">
        <v>1335956</v>
      </c>
      <c r="J33" s="514">
        <v>1335980</v>
      </c>
      <c r="K33" s="391"/>
      <c r="L33" s="392"/>
      <c r="M33" s="379"/>
      <c r="N33" s="394"/>
      <c r="O33" s="391"/>
      <c r="P33" s="392"/>
      <c r="Q33" s="379"/>
      <c r="R33" s="379"/>
      <c r="S33" s="379"/>
      <c r="T33" s="379"/>
      <c r="U33" s="379"/>
      <c r="V33" s="379"/>
      <c r="W33" s="379"/>
      <c r="X33" s="379"/>
    </row>
    <row r="34" spans="1:24" ht="20.5" hidden="1" customHeight="1" x14ac:dyDescent="0.3">
      <c r="A34" s="379"/>
      <c r="B34" s="386" t="s">
        <v>35</v>
      </c>
      <c r="C34" s="386" t="s">
        <v>1021</v>
      </c>
      <c r="D34" s="400" t="s">
        <v>33</v>
      </c>
      <c r="E34" s="396" t="s">
        <v>26</v>
      </c>
      <c r="F34" s="389">
        <v>25</v>
      </c>
      <c r="G34" s="390">
        <v>193770</v>
      </c>
      <c r="H34" s="515">
        <v>7750.8</v>
      </c>
      <c r="I34" s="514">
        <v>1335981</v>
      </c>
      <c r="J34" s="514">
        <v>1336005</v>
      </c>
      <c r="K34" s="391"/>
      <c r="L34" s="392"/>
      <c r="M34" s="379"/>
      <c r="N34" s="394"/>
      <c r="O34" s="391"/>
      <c r="P34" s="392"/>
      <c r="Q34" s="379"/>
      <c r="R34" s="379"/>
      <c r="S34" s="379"/>
      <c r="T34" s="379"/>
      <c r="U34" s="379"/>
      <c r="V34" s="379"/>
      <c r="W34" s="379"/>
      <c r="X34" s="379"/>
    </row>
    <row r="35" spans="1:24" ht="20.5" hidden="1" customHeight="1" x14ac:dyDescent="0.3">
      <c r="A35" s="379"/>
      <c r="B35" s="386" t="s">
        <v>35</v>
      </c>
      <c r="C35" s="386" t="s">
        <v>1023</v>
      </c>
      <c r="D35" s="400" t="s">
        <v>33</v>
      </c>
      <c r="E35" s="396" t="s">
        <v>26</v>
      </c>
      <c r="F35" s="389">
        <v>25</v>
      </c>
      <c r="G35" s="390">
        <v>193770</v>
      </c>
      <c r="H35" s="515">
        <v>7750.8</v>
      </c>
      <c r="I35" s="514">
        <v>1336006</v>
      </c>
      <c r="J35" s="514">
        <v>1336030</v>
      </c>
      <c r="K35" s="391"/>
      <c r="L35" s="392"/>
      <c r="M35" s="379"/>
      <c r="N35" s="394"/>
      <c r="O35" s="391"/>
      <c r="P35" s="392"/>
      <c r="Q35" s="379"/>
      <c r="R35" s="379"/>
      <c r="S35" s="379"/>
      <c r="T35" s="379"/>
      <c r="U35" s="379"/>
      <c r="V35" s="379"/>
      <c r="W35" s="379"/>
      <c r="X35" s="379"/>
    </row>
    <row r="36" spans="1:24" ht="20.5" hidden="1" customHeight="1" x14ac:dyDescent="0.3">
      <c r="A36" s="379"/>
      <c r="B36" s="386" t="s">
        <v>35</v>
      </c>
      <c r="C36" s="386" t="s">
        <v>1025</v>
      </c>
      <c r="D36" s="400" t="s">
        <v>33</v>
      </c>
      <c r="E36" s="336" t="s">
        <v>154</v>
      </c>
      <c r="F36" s="389">
        <v>25</v>
      </c>
      <c r="G36" s="390">
        <v>612870</v>
      </c>
      <c r="H36" s="513">
        <v>24514.799999999999</v>
      </c>
      <c r="I36" s="514">
        <v>1336031</v>
      </c>
      <c r="J36" s="514">
        <v>1336055</v>
      </c>
      <c r="K36" s="391"/>
      <c r="L36" s="392"/>
      <c r="M36" s="379"/>
      <c r="N36" s="394"/>
      <c r="O36" s="391"/>
      <c r="P36" s="392"/>
      <c r="Q36" s="379"/>
      <c r="R36" s="379"/>
      <c r="S36" s="379"/>
      <c r="T36" s="379"/>
      <c r="U36" s="379"/>
      <c r="V36" s="379"/>
      <c r="W36" s="379"/>
      <c r="X36" s="379"/>
    </row>
    <row r="37" spans="1:24" ht="20.5" hidden="1" customHeight="1" x14ac:dyDescent="0.3">
      <c r="A37" s="379"/>
      <c r="B37" s="386" t="s">
        <v>35</v>
      </c>
      <c r="C37" s="386" t="s">
        <v>1027</v>
      </c>
      <c r="D37" s="400" t="s">
        <v>33</v>
      </c>
      <c r="E37" s="336" t="s">
        <v>154</v>
      </c>
      <c r="F37" s="389">
        <v>25</v>
      </c>
      <c r="G37" s="390">
        <v>612870</v>
      </c>
      <c r="H37" s="513">
        <v>24514.799999999999</v>
      </c>
      <c r="I37" s="514">
        <v>1336056</v>
      </c>
      <c r="J37" s="514">
        <v>1336080</v>
      </c>
      <c r="K37" s="391"/>
      <c r="L37" s="392"/>
      <c r="M37" s="379"/>
      <c r="N37" s="394"/>
      <c r="O37" s="391"/>
      <c r="P37" s="392"/>
      <c r="Q37" s="379"/>
      <c r="R37" s="379"/>
      <c r="S37" s="379"/>
      <c r="T37" s="379"/>
      <c r="U37" s="379"/>
      <c r="V37" s="379"/>
      <c r="W37" s="379"/>
      <c r="X37" s="379"/>
    </row>
    <row r="38" spans="1:24" ht="20.5" hidden="1" customHeight="1" x14ac:dyDescent="0.3">
      <c r="A38" s="379"/>
      <c r="B38" s="386" t="s">
        <v>35</v>
      </c>
      <c r="C38" s="386" t="s">
        <v>1029</v>
      </c>
      <c r="D38" s="400" t="s">
        <v>33</v>
      </c>
      <c r="E38" s="396" t="s">
        <v>31</v>
      </c>
      <c r="F38" s="389">
        <v>25</v>
      </c>
      <c r="G38" s="390">
        <v>406020</v>
      </c>
      <c r="H38" s="515">
        <v>16240.8</v>
      </c>
      <c r="I38" s="514">
        <v>1336081</v>
      </c>
      <c r="J38" s="514">
        <v>1336105</v>
      </c>
      <c r="K38" s="391"/>
      <c r="L38" s="392"/>
      <c r="M38" s="379"/>
      <c r="N38" s="394"/>
      <c r="O38" s="391"/>
      <c r="P38" s="392"/>
      <c r="Q38" s="379"/>
      <c r="R38" s="379"/>
      <c r="S38" s="379"/>
      <c r="T38" s="379"/>
      <c r="U38" s="379"/>
      <c r="V38" s="379"/>
      <c r="W38" s="379"/>
      <c r="X38" s="379"/>
    </row>
    <row r="39" spans="1:24" ht="20.5" hidden="1" customHeight="1" x14ac:dyDescent="0.3">
      <c r="A39" s="379"/>
      <c r="B39" s="386" t="s">
        <v>35</v>
      </c>
      <c r="C39" s="386" t="s">
        <v>1031</v>
      </c>
      <c r="D39" s="400" t="s">
        <v>33</v>
      </c>
      <c r="E39" s="396" t="s">
        <v>31</v>
      </c>
      <c r="F39" s="389">
        <v>25</v>
      </c>
      <c r="G39" s="390">
        <v>406020</v>
      </c>
      <c r="H39" s="515">
        <v>16240.8</v>
      </c>
      <c r="I39" s="514">
        <v>1336106</v>
      </c>
      <c r="J39" s="514">
        <v>1336130</v>
      </c>
      <c r="K39" s="391"/>
      <c r="L39" s="392"/>
      <c r="M39" s="379"/>
      <c r="N39" s="394"/>
      <c r="O39" s="391"/>
      <c r="P39" s="392"/>
      <c r="Q39" s="379"/>
      <c r="R39" s="379"/>
      <c r="S39" s="379"/>
      <c r="T39" s="379"/>
      <c r="U39" s="379"/>
      <c r="V39" s="379"/>
      <c r="W39" s="379"/>
      <c r="X39" s="379"/>
    </row>
    <row r="40" spans="1:24" ht="20.5" hidden="1" customHeight="1" x14ac:dyDescent="0.3">
      <c r="A40" s="379"/>
      <c r="B40" s="386" t="s">
        <v>35</v>
      </c>
      <c r="C40" s="386" t="s">
        <v>1033</v>
      </c>
      <c r="D40" s="400" t="s">
        <v>33</v>
      </c>
      <c r="E40" s="396" t="s">
        <v>31</v>
      </c>
      <c r="F40" s="389">
        <v>25</v>
      </c>
      <c r="G40" s="390">
        <v>406020</v>
      </c>
      <c r="H40" s="515">
        <v>16240.8</v>
      </c>
      <c r="I40" s="514">
        <v>1336131</v>
      </c>
      <c r="J40" s="514">
        <v>1336155</v>
      </c>
      <c r="K40" s="391"/>
      <c r="L40" s="392"/>
      <c r="M40" s="379"/>
      <c r="N40" s="394"/>
      <c r="O40" s="391"/>
      <c r="P40" s="392"/>
      <c r="Q40" s="379"/>
      <c r="R40" s="379"/>
      <c r="S40" s="379"/>
      <c r="T40" s="379"/>
      <c r="U40" s="379"/>
      <c r="V40" s="379"/>
      <c r="W40" s="379"/>
      <c r="X40" s="379"/>
    </row>
    <row r="41" spans="1:24" ht="20.5" hidden="1" customHeight="1" x14ac:dyDescent="0.3">
      <c r="A41" s="379"/>
      <c r="B41" s="386" t="s">
        <v>35</v>
      </c>
      <c r="C41" s="386" t="s">
        <v>1035</v>
      </c>
      <c r="D41" s="400" t="s">
        <v>33</v>
      </c>
      <c r="E41" s="396" t="s">
        <v>31</v>
      </c>
      <c r="F41" s="401">
        <v>25</v>
      </c>
      <c r="G41" s="390">
        <v>406020</v>
      </c>
      <c r="H41" s="515">
        <v>16240.8</v>
      </c>
      <c r="I41" s="514">
        <v>1336156</v>
      </c>
      <c r="J41" s="514">
        <v>1336180</v>
      </c>
      <c r="K41" s="391"/>
      <c r="L41" s="392"/>
      <c r="M41" s="379"/>
      <c r="N41" s="394"/>
      <c r="O41" s="391"/>
      <c r="P41" s="392"/>
      <c r="Q41" s="379"/>
      <c r="R41" s="379"/>
      <c r="S41" s="379"/>
      <c r="T41" s="379"/>
      <c r="U41" s="379"/>
      <c r="V41" s="379"/>
      <c r="W41" s="379"/>
      <c r="X41" s="379"/>
    </row>
    <row r="42" spans="1:24" ht="20.5" hidden="1" customHeight="1" x14ac:dyDescent="0.3">
      <c r="A42" s="379"/>
      <c r="B42" s="386" t="s">
        <v>35</v>
      </c>
      <c r="C42" s="386" t="s">
        <v>1037</v>
      </c>
      <c r="D42" s="400" t="s">
        <v>33</v>
      </c>
      <c r="E42" s="396" t="s">
        <v>31</v>
      </c>
      <c r="F42" s="389">
        <v>25</v>
      </c>
      <c r="G42" s="390">
        <v>406020</v>
      </c>
      <c r="H42" s="515">
        <v>16240.8</v>
      </c>
      <c r="I42" s="514">
        <v>1336181</v>
      </c>
      <c r="J42" s="514">
        <v>1336205</v>
      </c>
      <c r="K42" s="391"/>
      <c r="L42" s="392"/>
      <c r="M42" s="379"/>
      <c r="N42" s="394"/>
      <c r="O42" s="391"/>
      <c r="P42" s="392"/>
      <c r="Q42" s="379"/>
      <c r="R42" s="379"/>
      <c r="S42" s="379"/>
      <c r="T42" s="379"/>
      <c r="U42" s="379"/>
      <c r="V42" s="379"/>
      <c r="W42" s="379"/>
      <c r="X42" s="379"/>
    </row>
    <row r="43" spans="1:24" ht="20.5" hidden="1" customHeight="1" x14ac:dyDescent="0.3">
      <c r="A43" s="379"/>
      <c r="B43" s="386" t="s">
        <v>35</v>
      </c>
      <c r="C43" s="386" t="s">
        <v>1039</v>
      </c>
      <c r="D43" s="400" t="s">
        <v>33</v>
      </c>
      <c r="E43" s="396" t="s">
        <v>31</v>
      </c>
      <c r="F43" s="389">
        <v>25</v>
      </c>
      <c r="G43" s="390">
        <v>406020</v>
      </c>
      <c r="H43" s="515">
        <v>16240.8</v>
      </c>
      <c r="I43" s="514">
        <v>1336206</v>
      </c>
      <c r="J43" s="514">
        <v>1336230</v>
      </c>
      <c r="K43" s="391"/>
      <c r="L43" s="392"/>
      <c r="M43" s="379"/>
      <c r="N43" s="394"/>
      <c r="O43" s="391"/>
      <c r="P43" s="392"/>
      <c r="Q43" s="379"/>
      <c r="R43" s="379"/>
      <c r="S43" s="379"/>
      <c r="T43" s="379"/>
      <c r="U43" s="379"/>
      <c r="V43" s="379"/>
      <c r="W43" s="379"/>
      <c r="X43" s="379"/>
    </row>
    <row r="44" spans="1:24" ht="20.5" hidden="1" customHeight="1" x14ac:dyDescent="0.3">
      <c r="A44" s="379"/>
      <c r="B44" s="386" t="s">
        <v>35</v>
      </c>
      <c r="C44" s="386" t="s">
        <v>1041</v>
      </c>
      <c r="D44" s="400" t="s">
        <v>33</v>
      </c>
      <c r="E44" s="396" t="s">
        <v>485</v>
      </c>
      <c r="F44" s="389">
        <v>25</v>
      </c>
      <c r="G44" s="390">
        <v>420020</v>
      </c>
      <c r="H44" s="512">
        <v>16800.8</v>
      </c>
      <c r="I44" s="514">
        <v>1336231</v>
      </c>
      <c r="J44" s="514">
        <v>1336255</v>
      </c>
      <c r="K44" s="391"/>
      <c r="L44" s="392"/>
      <c r="M44" s="379"/>
      <c r="N44" s="394"/>
      <c r="O44" s="391"/>
      <c r="P44" s="392"/>
      <c r="Q44" s="379"/>
      <c r="R44" s="379"/>
      <c r="S44" s="379"/>
      <c r="T44" s="379"/>
      <c r="U44" s="379"/>
      <c r="V44" s="379"/>
      <c r="W44" s="379"/>
      <c r="X44" s="379"/>
    </row>
    <row r="45" spans="1:24" ht="20.5" hidden="1" customHeight="1" x14ac:dyDescent="0.3">
      <c r="A45" s="379"/>
      <c r="B45" s="386" t="s">
        <v>35</v>
      </c>
      <c r="C45" s="386" t="s">
        <v>1043</v>
      </c>
      <c r="D45" s="400" t="s">
        <v>33</v>
      </c>
      <c r="E45" s="396" t="s">
        <v>485</v>
      </c>
      <c r="F45" s="389">
        <v>25</v>
      </c>
      <c r="G45" s="390">
        <v>420020</v>
      </c>
      <c r="H45" s="512">
        <v>16800.8</v>
      </c>
      <c r="I45" s="514">
        <v>1336256</v>
      </c>
      <c r="J45" s="514">
        <v>1336280</v>
      </c>
      <c r="K45" s="391"/>
      <c r="L45" s="392"/>
      <c r="M45" s="379"/>
      <c r="N45" s="394"/>
      <c r="O45" s="391"/>
      <c r="P45" s="392"/>
      <c r="Q45" s="379"/>
      <c r="R45" s="379"/>
      <c r="S45" s="379"/>
      <c r="T45" s="379"/>
      <c r="U45" s="379"/>
      <c r="V45" s="379"/>
      <c r="W45" s="379"/>
      <c r="X45" s="379"/>
    </row>
    <row r="46" spans="1:24" ht="20.5" hidden="1" customHeight="1" x14ac:dyDescent="0.3">
      <c r="A46" s="379"/>
      <c r="B46" s="386" t="s">
        <v>35</v>
      </c>
      <c r="C46" s="386" t="s">
        <v>1045</v>
      </c>
      <c r="D46" s="400" t="s">
        <v>33</v>
      </c>
      <c r="E46" s="396" t="s">
        <v>25</v>
      </c>
      <c r="F46" s="389">
        <v>25</v>
      </c>
      <c r="G46" s="390">
        <v>533720</v>
      </c>
      <c r="H46" s="513">
        <v>21348.799999999999</v>
      </c>
      <c r="I46" s="514">
        <v>1336281</v>
      </c>
      <c r="J46" s="514">
        <v>1336305</v>
      </c>
      <c r="K46" s="391"/>
      <c r="L46" s="392"/>
      <c r="M46" s="379"/>
      <c r="N46" s="394"/>
      <c r="O46" s="391"/>
      <c r="P46" s="392"/>
      <c r="Q46" s="379"/>
      <c r="R46" s="379"/>
      <c r="S46" s="379"/>
      <c r="T46" s="379"/>
      <c r="U46" s="379"/>
      <c r="V46" s="379"/>
      <c r="W46" s="379"/>
      <c r="X46" s="379"/>
    </row>
    <row r="47" spans="1:24" ht="20.5" hidden="1" customHeight="1" x14ac:dyDescent="0.3">
      <c r="A47" s="379"/>
      <c r="B47" s="386" t="s">
        <v>35</v>
      </c>
      <c r="C47" s="386" t="s">
        <v>1047</v>
      </c>
      <c r="D47" s="400" t="s">
        <v>33</v>
      </c>
      <c r="E47" s="396" t="s">
        <v>25</v>
      </c>
      <c r="F47" s="389">
        <v>25</v>
      </c>
      <c r="G47" s="390">
        <v>533720</v>
      </c>
      <c r="H47" s="513">
        <v>21348.799999999999</v>
      </c>
      <c r="I47" s="514">
        <v>1336306</v>
      </c>
      <c r="J47" s="514">
        <v>1336330</v>
      </c>
      <c r="K47" s="391"/>
      <c r="L47" s="392"/>
      <c r="M47" s="379"/>
      <c r="N47" s="394"/>
      <c r="O47" s="391"/>
      <c r="P47" s="392"/>
      <c r="Q47" s="379"/>
      <c r="R47" s="379"/>
      <c r="S47" s="379"/>
      <c r="T47" s="379"/>
      <c r="U47" s="379"/>
      <c r="V47" s="379"/>
      <c r="W47" s="379"/>
      <c r="X47" s="379"/>
    </row>
    <row r="48" spans="1:24" ht="20.5" hidden="1" customHeight="1" x14ac:dyDescent="0.3">
      <c r="A48" s="379"/>
      <c r="B48" s="386" t="s">
        <v>35</v>
      </c>
      <c r="C48" s="386" t="s">
        <v>1049</v>
      </c>
      <c r="D48" s="400" t="s">
        <v>33</v>
      </c>
      <c r="E48" s="396" t="s">
        <v>25</v>
      </c>
      <c r="F48" s="389">
        <v>25</v>
      </c>
      <c r="G48" s="390">
        <v>533720</v>
      </c>
      <c r="H48" s="513">
        <v>21348.799999999999</v>
      </c>
      <c r="I48" s="514">
        <v>1336331</v>
      </c>
      <c r="J48" s="514">
        <v>1336355</v>
      </c>
      <c r="K48" s="391"/>
      <c r="L48" s="392"/>
      <c r="M48" s="379"/>
      <c r="N48" s="394"/>
      <c r="O48" s="391"/>
      <c r="P48" s="392"/>
      <c r="Q48" s="379"/>
      <c r="R48" s="379"/>
      <c r="S48" s="379"/>
      <c r="T48" s="379"/>
      <c r="U48" s="379"/>
      <c r="V48" s="379"/>
      <c r="W48" s="379"/>
      <c r="X48" s="379"/>
    </row>
    <row r="49" spans="1:24" ht="20.5" hidden="1" customHeight="1" x14ac:dyDescent="0.3">
      <c r="A49" s="379"/>
      <c r="B49" s="386" t="s">
        <v>35</v>
      </c>
      <c r="C49" s="386" t="s">
        <v>1051</v>
      </c>
      <c r="D49" s="400" t="s">
        <v>33</v>
      </c>
      <c r="E49" s="396" t="s">
        <v>25</v>
      </c>
      <c r="F49" s="389">
        <v>25</v>
      </c>
      <c r="G49" s="390">
        <v>533720</v>
      </c>
      <c r="H49" s="513">
        <v>21348.799999999999</v>
      </c>
      <c r="I49" s="514">
        <v>1336356</v>
      </c>
      <c r="J49" s="514">
        <v>1336380</v>
      </c>
      <c r="K49" s="391"/>
      <c r="L49" s="392"/>
      <c r="M49" s="379"/>
      <c r="N49" s="394"/>
      <c r="O49" s="391"/>
      <c r="P49" s="392"/>
      <c r="Q49" s="379"/>
      <c r="R49" s="379"/>
      <c r="S49" s="379"/>
      <c r="T49" s="379"/>
      <c r="U49" s="379"/>
      <c r="V49" s="379"/>
      <c r="W49" s="379"/>
      <c r="X49" s="379"/>
    </row>
    <row r="50" spans="1:24" ht="20.5" hidden="1" customHeight="1" x14ac:dyDescent="0.3">
      <c r="A50" s="379"/>
      <c r="B50" s="386" t="s">
        <v>35</v>
      </c>
      <c r="C50" s="386" t="s">
        <v>1053</v>
      </c>
      <c r="D50" s="400" t="s">
        <v>33</v>
      </c>
      <c r="E50" s="396" t="s">
        <v>25</v>
      </c>
      <c r="F50" s="389">
        <v>25</v>
      </c>
      <c r="G50" s="390">
        <v>533720</v>
      </c>
      <c r="H50" s="513">
        <v>21348.799999999999</v>
      </c>
      <c r="I50" s="514">
        <v>1336381</v>
      </c>
      <c r="J50" s="514">
        <v>1336405</v>
      </c>
      <c r="K50" s="391"/>
      <c r="L50" s="392"/>
      <c r="M50" s="379"/>
      <c r="N50" s="394"/>
      <c r="O50" s="391"/>
      <c r="P50" s="392"/>
      <c r="Q50" s="379"/>
      <c r="R50" s="379"/>
      <c r="S50" s="379"/>
      <c r="T50" s="379"/>
      <c r="U50" s="379"/>
      <c r="V50" s="379"/>
      <c r="W50" s="379"/>
      <c r="X50" s="379"/>
    </row>
    <row r="51" spans="1:24" ht="20.5" hidden="1" customHeight="1" x14ac:dyDescent="0.3">
      <c r="A51" s="379"/>
      <c r="B51" s="386" t="s">
        <v>35</v>
      </c>
      <c r="C51" s="386" t="s">
        <v>1055</v>
      </c>
      <c r="D51" s="400" t="s">
        <v>33</v>
      </c>
      <c r="E51" s="396" t="s">
        <v>25</v>
      </c>
      <c r="F51" s="389">
        <v>25</v>
      </c>
      <c r="G51" s="390">
        <v>533720</v>
      </c>
      <c r="H51" s="513">
        <v>21348.799999999999</v>
      </c>
      <c r="I51" s="514">
        <v>1336406</v>
      </c>
      <c r="J51" s="514">
        <v>1336430</v>
      </c>
      <c r="K51" s="391"/>
      <c r="L51" s="392"/>
      <c r="M51" s="379"/>
      <c r="N51" s="394"/>
      <c r="O51" s="391"/>
      <c r="P51" s="392"/>
      <c r="Q51" s="379"/>
      <c r="R51" s="379"/>
      <c r="S51" s="379"/>
      <c r="T51" s="379"/>
      <c r="U51" s="379"/>
      <c r="V51" s="379"/>
      <c r="W51" s="379"/>
      <c r="X51" s="379"/>
    </row>
    <row r="52" spans="1:24" ht="20.5" hidden="1" customHeight="1" x14ac:dyDescent="0.3">
      <c r="A52" s="379"/>
      <c r="B52" s="386" t="s">
        <v>35</v>
      </c>
      <c r="C52" s="386" t="s">
        <v>1057</v>
      </c>
      <c r="D52" s="400" t="s">
        <v>33</v>
      </c>
      <c r="E52" s="396" t="s">
        <v>44</v>
      </c>
      <c r="F52" s="389">
        <v>25</v>
      </c>
      <c r="G52" s="390">
        <v>390520</v>
      </c>
      <c r="H52" s="516">
        <v>15620.8</v>
      </c>
      <c r="I52" s="514">
        <v>1336431</v>
      </c>
      <c r="J52" s="514">
        <v>1336455</v>
      </c>
      <c r="K52" s="391"/>
      <c r="L52" s="392"/>
      <c r="M52" s="379"/>
      <c r="N52" s="394"/>
      <c r="O52" s="391"/>
      <c r="P52" s="392"/>
      <c r="Q52" s="379"/>
      <c r="R52" s="379"/>
      <c r="S52" s="379"/>
      <c r="T52" s="379"/>
      <c r="U52" s="379"/>
      <c r="V52" s="379"/>
      <c r="W52" s="379"/>
      <c r="X52" s="379"/>
    </row>
    <row r="53" spans="1:24" ht="20.5" hidden="1" customHeight="1" x14ac:dyDescent="0.3">
      <c r="A53" s="379"/>
      <c r="B53" s="386" t="s">
        <v>35</v>
      </c>
      <c r="C53" s="386" t="s">
        <v>1059</v>
      </c>
      <c r="D53" s="400" t="s">
        <v>33</v>
      </c>
      <c r="E53" s="396" t="s">
        <v>489</v>
      </c>
      <c r="F53" s="402">
        <v>24</v>
      </c>
      <c r="G53" s="390">
        <v>297259.19999999995</v>
      </c>
      <c r="H53" s="516">
        <v>12385.8</v>
      </c>
      <c r="I53" s="514">
        <v>1336456</v>
      </c>
      <c r="J53" s="514">
        <v>1336479</v>
      </c>
      <c r="K53" s="391"/>
      <c r="L53" s="392"/>
      <c r="M53" s="379"/>
      <c r="N53" s="394"/>
      <c r="O53" s="391"/>
      <c r="P53" s="392"/>
      <c r="Q53" s="379"/>
      <c r="R53" s="379"/>
      <c r="S53" s="379"/>
      <c r="T53" s="379"/>
      <c r="U53" s="379"/>
      <c r="V53" s="379"/>
      <c r="W53" s="379"/>
      <c r="X53" s="379"/>
    </row>
    <row r="54" spans="1:24" ht="20.5" hidden="1" customHeight="1" x14ac:dyDescent="0.3">
      <c r="A54" s="379"/>
      <c r="B54" s="386" t="s">
        <v>35</v>
      </c>
      <c r="C54" s="386" t="s">
        <v>1061</v>
      </c>
      <c r="D54" s="387" t="s">
        <v>34</v>
      </c>
      <c r="E54" s="396" t="s">
        <v>31</v>
      </c>
      <c r="F54" s="403">
        <v>30</v>
      </c>
      <c r="G54" s="390">
        <v>487224</v>
      </c>
      <c r="H54" s="515">
        <v>16240.8</v>
      </c>
      <c r="I54" s="514">
        <v>1336480</v>
      </c>
      <c r="J54" s="514">
        <v>1336509</v>
      </c>
      <c r="K54" s="391"/>
      <c r="L54" s="392"/>
      <c r="M54" s="379"/>
      <c r="N54" s="394"/>
      <c r="O54" s="391"/>
      <c r="P54" s="392"/>
      <c r="Q54" s="379"/>
      <c r="R54" s="379"/>
      <c r="S54" s="379"/>
      <c r="T54" s="379"/>
      <c r="U54" s="379"/>
      <c r="V54" s="379"/>
      <c r="W54" s="379"/>
      <c r="X54" s="379"/>
    </row>
    <row r="55" spans="1:24" ht="20.5" hidden="1" customHeight="1" x14ac:dyDescent="0.3">
      <c r="A55" s="379"/>
      <c r="B55" s="386" t="s">
        <v>35</v>
      </c>
      <c r="C55" s="386" t="s">
        <v>1063</v>
      </c>
      <c r="D55" s="387" t="s">
        <v>34</v>
      </c>
      <c r="E55" s="334" t="s">
        <v>408</v>
      </c>
      <c r="F55" s="404">
        <v>25</v>
      </c>
      <c r="G55" s="390">
        <v>457895</v>
      </c>
      <c r="H55" s="513">
        <v>18315.8</v>
      </c>
      <c r="I55" s="514">
        <v>1336510</v>
      </c>
      <c r="J55" s="514">
        <v>1336534</v>
      </c>
      <c r="K55" s="391"/>
      <c r="L55" s="392"/>
      <c r="M55" s="379"/>
      <c r="N55" s="394"/>
      <c r="O55" s="391"/>
      <c r="P55" s="392"/>
      <c r="Q55" s="379"/>
      <c r="R55" s="379"/>
      <c r="S55" s="379"/>
      <c r="T55" s="379"/>
      <c r="U55" s="379"/>
      <c r="V55" s="379"/>
      <c r="W55" s="379"/>
      <c r="X55" s="379"/>
    </row>
    <row r="56" spans="1:24" ht="20.5" hidden="1" customHeight="1" x14ac:dyDescent="0.3">
      <c r="A56" s="379"/>
      <c r="B56" s="386" t="s">
        <v>35</v>
      </c>
      <c r="C56" s="386" t="s">
        <v>1065</v>
      </c>
      <c r="D56" s="387" t="s">
        <v>34</v>
      </c>
      <c r="E56" s="334" t="s">
        <v>408</v>
      </c>
      <c r="F56" s="404">
        <v>25</v>
      </c>
      <c r="G56" s="390">
        <v>457895</v>
      </c>
      <c r="H56" s="513">
        <v>18315.8</v>
      </c>
      <c r="I56" s="514">
        <v>1336535</v>
      </c>
      <c r="J56" s="514">
        <v>1336559</v>
      </c>
      <c r="K56" s="391"/>
      <c r="L56" s="392"/>
      <c r="M56" s="379"/>
      <c r="N56" s="394"/>
      <c r="O56" s="391"/>
      <c r="P56" s="392"/>
      <c r="Q56" s="379"/>
      <c r="R56" s="379"/>
      <c r="S56" s="379"/>
      <c r="T56" s="379"/>
      <c r="U56" s="379"/>
      <c r="V56" s="379"/>
      <c r="W56" s="379"/>
      <c r="X56" s="379"/>
    </row>
    <row r="57" spans="1:24" ht="20.5" hidden="1" customHeight="1" x14ac:dyDescent="0.3">
      <c r="A57" s="379"/>
      <c r="B57" s="386" t="s">
        <v>543</v>
      </c>
      <c r="C57" s="386" t="s">
        <v>1067</v>
      </c>
      <c r="D57" s="405" t="s">
        <v>547</v>
      </c>
      <c r="E57" s="396" t="s">
        <v>31</v>
      </c>
      <c r="F57" s="406">
        <v>25</v>
      </c>
      <c r="G57" s="390">
        <v>406020</v>
      </c>
      <c r="H57" s="515">
        <v>16240.8</v>
      </c>
      <c r="I57" s="514">
        <v>1336560</v>
      </c>
      <c r="J57" s="514">
        <v>1336584</v>
      </c>
      <c r="K57" s="391"/>
      <c r="L57" s="392"/>
      <c r="M57" s="379"/>
      <c r="N57" s="394"/>
      <c r="O57" s="391"/>
      <c r="P57" s="392"/>
      <c r="Q57" s="379"/>
      <c r="R57" s="379"/>
      <c r="S57" s="379"/>
      <c r="T57" s="379"/>
      <c r="U57" s="379"/>
      <c r="V57" s="379"/>
      <c r="W57" s="379"/>
      <c r="X57" s="379"/>
    </row>
    <row r="58" spans="1:24" ht="20.5" hidden="1" customHeight="1" x14ac:dyDescent="0.3">
      <c r="A58" s="379"/>
      <c r="B58" s="386" t="s">
        <v>543</v>
      </c>
      <c r="C58" s="386" t="s">
        <v>1069</v>
      </c>
      <c r="D58" s="405" t="s">
        <v>547</v>
      </c>
      <c r="E58" s="396" t="s">
        <v>26</v>
      </c>
      <c r="F58" s="406">
        <v>25</v>
      </c>
      <c r="G58" s="390">
        <v>193770</v>
      </c>
      <c r="H58" s="515">
        <v>7750.8</v>
      </c>
      <c r="I58" s="514">
        <v>1336585</v>
      </c>
      <c r="J58" s="514">
        <v>1336609</v>
      </c>
      <c r="K58" s="391"/>
      <c r="L58" s="392"/>
      <c r="M58" s="379"/>
      <c r="N58" s="394"/>
      <c r="O58" s="391"/>
      <c r="P58" s="392"/>
      <c r="Q58" s="379"/>
      <c r="R58" s="379"/>
      <c r="S58" s="379"/>
      <c r="T58" s="379"/>
      <c r="U58" s="379"/>
      <c r="V58" s="379"/>
      <c r="W58" s="379"/>
      <c r="X58" s="379"/>
    </row>
    <row r="59" spans="1:24" ht="20.5" hidden="1" customHeight="1" x14ac:dyDescent="0.3">
      <c r="A59" s="379"/>
      <c r="B59" s="386" t="s">
        <v>543</v>
      </c>
      <c r="C59" s="386" t="s">
        <v>1071</v>
      </c>
      <c r="D59" s="405" t="s">
        <v>541</v>
      </c>
      <c r="E59" s="396" t="s">
        <v>26</v>
      </c>
      <c r="F59" s="406">
        <v>25</v>
      </c>
      <c r="G59" s="390">
        <v>193770</v>
      </c>
      <c r="H59" s="515">
        <v>7750.8</v>
      </c>
      <c r="I59" s="514">
        <v>1336610</v>
      </c>
      <c r="J59" s="514">
        <v>1336634</v>
      </c>
      <c r="K59" s="391"/>
      <c r="L59" s="392"/>
      <c r="M59" s="379"/>
      <c r="N59" s="394"/>
      <c r="O59" s="391"/>
      <c r="P59" s="392"/>
      <c r="Q59" s="379"/>
      <c r="R59" s="379"/>
      <c r="S59" s="379"/>
      <c r="T59" s="379"/>
      <c r="U59" s="379"/>
      <c r="V59" s="379"/>
      <c r="W59" s="379"/>
      <c r="X59" s="379"/>
    </row>
    <row r="60" spans="1:24" ht="20.5" hidden="1" customHeight="1" x14ac:dyDescent="0.3">
      <c r="A60" s="379"/>
      <c r="B60" s="386" t="s">
        <v>543</v>
      </c>
      <c r="C60" s="386" t="s">
        <v>1073</v>
      </c>
      <c r="D60" s="407" t="s">
        <v>541</v>
      </c>
      <c r="E60" s="396" t="s">
        <v>31</v>
      </c>
      <c r="F60" s="406">
        <v>25</v>
      </c>
      <c r="G60" s="390">
        <v>406020</v>
      </c>
      <c r="H60" s="515">
        <v>16240.8</v>
      </c>
      <c r="I60" s="514">
        <v>1336635</v>
      </c>
      <c r="J60" s="514">
        <v>1336659</v>
      </c>
      <c r="K60" s="391"/>
      <c r="L60" s="392"/>
      <c r="M60" s="379"/>
      <c r="N60" s="394"/>
      <c r="O60" s="391"/>
      <c r="P60" s="392"/>
      <c r="Q60" s="379"/>
      <c r="R60" s="379"/>
      <c r="S60" s="379"/>
      <c r="T60" s="379"/>
      <c r="U60" s="379"/>
      <c r="V60" s="379"/>
      <c r="W60" s="379"/>
      <c r="X60" s="379"/>
    </row>
    <row r="61" spans="1:24" ht="20.5" hidden="1" customHeight="1" x14ac:dyDescent="0.3">
      <c r="A61" s="379"/>
      <c r="B61" s="386" t="s">
        <v>543</v>
      </c>
      <c r="C61" s="386" t="s">
        <v>1075</v>
      </c>
      <c r="D61" s="407" t="s">
        <v>541</v>
      </c>
      <c r="E61" s="396" t="s">
        <v>31</v>
      </c>
      <c r="F61" s="406">
        <v>25</v>
      </c>
      <c r="G61" s="390">
        <v>406020</v>
      </c>
      <c r="H61" s="515">
        <v>16240.8</v>
      </c>
      <c r="I61" s="514">
        <v>1336660</v>
      </c>
      <c r="J61" s="514">
        <v>1336684</v>
      </c>
      <c r="K61" s="391"/>
      <c r="L61" s="392"/>
      <c r="M61" s="379"/>
      <c r="N61" s="394"/>
      <c r="O61" s="391"/>
      <c r="P61" s="392"/>
      <c r="Q61" s="379"/>
      <c r="R61" s="379"/>
      <c r="S61" s="379"/>
      <c r="T61" s="379"/>
      <c r="U61" s="379"/>
      <c r="V61" s="379"/>
      <c r="W61" s="379"/>
      <c r="X61" s="379"/>
    </row>
    <row r="62" spans="1:24" ht="20.5" hidden="1" customHeight="1" x14ac:dyDescent="0.3">
      <c r="A62" s="379"/>
      <c r="B62" s="386" t="s">
        <v>543</v>
      </c>
      <c r="C62" s="386" t="s">
        <v>1077</v>
      </c>
      <c r="D62" s="407" t="s">
        <v>541</v>
      </c>
      <c r="E62" s="396" t="s">
        <v>31</v>
      </c>
      <c r="F62" s="406">
        <v>25</v>
      </c>
      <c r="G62" s="390">
        <v>406020</v>
      </c>
      <c r="H62" s="515">
        <v>16240.8</v>
      </c>
      <c r="I62" s="514">
        <v>1336685</v>
      </c>
      <c r="J62" s="514">
        <v>1336709</v>
      </c>
      <c r="K62" s="391"/>
      <c r="L62" s="392"/>
      <c r="M62" s="379"/>
      <c r="N62" s="394"/>
      <c r="O62" s="391"/>
      <c r="P62" s="392"/>
      <c r="Q62" s="379"/>
      <c r="R62" s="379"/>
      <c r="S62" s="379"/>
      <c r="T62" s="379"/>
      <c r="U62" s="379"/>
      <c r="V62" s="379"/>
      <c r="W62" s="379"/>
      <c r="X62" s="379"/>
    </row>
    <row r="63" spans="1:24" ht="20.5" hidden="1" customHeight="1" x14ac:dyDescent="0.3">
      <c r="A63" s="379"/>
      <c r="B63" s="386" t="s">
        <v>543</v>
      </c>
      <c r="C63" s="386" t="s">
        <v>1079</v>
      </c>
      <c r="D63" s="407" t="s">
        <v>541</v>
      </c>
      <c r="E63" s="396" t="s">
        <v>26</v>
      </c>
      <c r="F63" s="406">
        <v>25</v>
      </c>
      <c r="G63" s="390">
        <v>193770</v>
      </c>
      <c r="H63" s="515">
        <v>7750.8</v>
      </c>
      <c r="I63" s="514">
        <v>1336710</v>
      </c>
      <c r="J63" s="514">
        <v>1336734</v>
      </c>
      <c r="K63" s="391"/>
      <c r="L63" s="392"/>
      <c r="M63" s="379"/>
      <c r="N63" s="394"/>
      <c r="O63" s="391"/>
      <c r="P63" s="392"/>
      <c r="Q63" s="379"/>
      <c r="R63" s="379"/>
      <c r="S63" s="379"/>
      <c r="T63" s="379"/>
      <c r="U63" s="379"/>
      <c r="V63" s="379"/>
      <c r="W63" s="379"/>
      <c r="X63" s="379"/>
    </row>
    <row r="64" spans="1:24" ht="20.5" hidden="1" customHeight="1" x14ac:dyDescent="0.3">
      <c r="A64" s="379"/>
      <c r="B64" s="386" t="s">
        <v>543</v>
      </c>
      <c r="C64" s="386" t="s">
        <v>1081</v>
      </c>
      <c r="D64" s="407" t="s">
        <v>541</v>
      </c>
      <c r="E64" s="396" t="s">
        <v>26</v>
      </c>
      <c r="F64" s="406">
        <v>25</v>
      </c>
      <c r="G64" s="390">
        <v>193770</v>
      </c>
      <c r="H64" s="515">
        <v>7750.8</v>
      </c>
      <c r="I64" s="514">
        <v>1336735</v>
      </c>
      <c r="J64" s="514">
        <v>1336759</v>
      </c>
      <c r="K64" s="391"/>
      <c r="L64" s="392"/>
      <c r="M64" s="379"/>
      <c r="N64" s="394"/>
      <c r="O64" s="391"/>
      <c r="P64" s="392"/>
      <c r="Q64" s="379"/>
      <c r="R64" s="379"/>
      <c r="S64" s="379"/>
      <c r="T64" s="379"/>
      <c r="U64" s="379"/>
      <c r="V64" s="379"/>
      <c r="W64" s="379"/>
      <c r="X64" s="379"/>
    </row>
    <row r="65" spans="1:24" ht="20.5" hidden="1" customHeight="1" x14ac:dyDescent="0.3">
      <c r="A65" s="379"/>
      <c r="B65" s="386" t="s">
        <v>543</v>
      </c>
      <c r="C65" s="386" t="s">
        <v>1083</v>
      </c>
      <c r="D65" s="407" t="s">
        <v>541</v>
      </c>
      <c r="E65" s="396" t="s">
        <v>26</v>
      </c>
      <c r="F65" s="406">
        <v>25</v>
      </c>
      <c r="G65" s="390">
        <v>193770</v>
      </c>
      <c r="H65" s="515">
        <v>7750.8</v>
      </c>
      <c r="I65" s="514">
        <v>1336760</v>
      </c>
      <c r="J65" s="514">
        <v>1336784</v>
      </c>
      <c r="K65" s="391"/>
      <c r="L65" s="392"/>
      <c r="M65" s="379"/>
      <c r="N65" s="394"/>
      <c r="O65" s="391"/>
      <c r="P65" s="392"/>
      <c r="Q65" s="379"/>
      <c r="R65" s="379"/>
      <c r="S65" s="379"/>
      <c r="T65" s="379"/>
      <c r="U65" s="379"/>
      <c r="V65" s="379"/>
      <c r="W65" s="379"/>
      <c r="X65" s="379"/>
    </row>
    <row r="66" spans="1:24" ht="20.5" hidden="1" customHeight="1" x14ac:dyDescent="0.3">
      <c r="A66" s="379"/>
      <c r="B66" s="386" t="s">
        <v>543</v>
      </c>
      <c r="C66" s="386" t="s">
        <v>1085</v>
      </c>
      <c r="D66" s="408" t="s">
        <v>541</v>
      </c>
      <c r="E66" s="396" t="s">
        <v>26</v>
      </c>
      <c r="F66" s="406">
        <v>25</v>
      </c>
      <c r="G66" s="390">
        <v>193770</v>
      </c>
      <c r="H66" s="515">
        <v>7750.8</v>
      </c>
      <c r="I66" s="514">
        <v>1336785</v>
      </c>
      <c r="J66" s="514">
        <v>1336809</v>
      </c>
      <c r="K66" s="391"/>
      <c r="L66" s="392"/>
      <c r="M66" s="379"/>
      <c r="N66" s="394"/>
      <c r="O66" s="391"/>
      <c r="P66" s="392"/>
      <c r="Q66" s="379"/>
      <c r="R66" s="379"/>
      <c r="S66" s="379"/>
      <c r="T66" s="379"/>
      <c r="U66" s="379"/>
      <c r="V66" s="379"/>
      <c r="W66" s="379"/>
      <c r="X66" s="379"/>
    </row>
    <row r="67" spans="1:24" ht="20.5" hidden="1" customHeight="1" x14ac:dyDescent="0.3">
      <c r="A67" s="379"/>
      <c r="B67" s="386" t="s">
        <v>554</v>
      </c>
      <c r="C67" s="386" t="s">
        <v>1086</v>
      </c>
      <c r="D67" s="409" t="s">
        <v>934</v>
      </c>
      <c r="E67" s="410" t="s">
        <v>42</v>
      </c>
      <c r="F67" s="411">
        <v>25</v>
      </c>
      <c r="G67" s="390">
        <v>255294.99999999997</v>
      </c>
      <c r="H67" s="516">
        <v>10211.799999999999</v>
      </c>
      <c r="I67" s="514">
        <v>1336810</v>
      </c>
      <c r="J67" s="514">
        <v>1336834</v>
      </c>
      <c r="K67" s="391"/>
      <c r="L67" s="392"/>
      <c r="M67" s="379"/>
      <c r="N67" s="394"/>
      <c r="O67" s="391"/>
      <c r="P67" s="392"/>
      <c r="Q67" s="379"/>
      <c r="R67" s="379"/>
      <c r="S67" s="379"/>
      <c r="T67" s="379"/>
      <c r="U67" s="379"/>
      <c r="V67" s="379"/>
      <c r="W67" s="379"/>
      <c r="X67" s="379"/>
    </row>
    <row r="68" spans="1:24" ht="20.5" hidden="1" customHeight="1" x14ac:dyDescent="0.3">
      <c r="A68" s="379"/>
      <c r="B68" s="386" t="s">
        <v>554</v>
      </c>
      <c r="C68" s="386" t="s">
        <v>1088</v>
      </c>
      <c r="D68" s="409" t="s">
        <v>934</v>
      </c>
      <c r="E68" s="410" t="s">
        <v>42</v>
      </c>
      <c r="F68" s="411">
        <v>25</v>
      </c>
      <c r="G68" s="390">
        <v>255294.99999999997</v>
      </c>
      <c r="H68" s="516">
        <v>10211.799999999999</v>
      </c>
      <c r="I68" s="514">
        <v>1336835</v>
      </c>
      <c r="J68" s="514">
        <v>1336859</v>
      </c>
      <c r="K68" s="391"/>
      <c r="L68" s="392"/>
      <c r="M68" s="379"/>
      <c r="N68" s="394"/>
      <c r="O68" s="391"/>
      <c r="P68" s="392"/>
      <c r="Q68" s="379"/>
      <c r="R68" s="379"/>
      <c r="S68" s="379"/>
      <c r="T68" s="379"/>
      <c r="U68" s="379"/>
      <c r="V68" s="379"/>
      <c r="W68" s="379"/>
      <c r="X68" s="379"/>
    </row>
    <row r="69" spans="1:24" ht="20.5" hidden="1" customHeight="1" x14ac:dyDescent="0.3">
      <c r="A69" s="379"/>
      <c r="B69" s="386" t="s">
        <v>554</v>
      </c>
      <c r="C69" s="386" t="s">
        <v>1090</v>
      </c>
      <c r="D69" s="409" t="s">
        <v>934</v>
      </c>
      <c r="E69" s="410" t="s">
        <v>42</v>
      </c>
      <c r="F69" s="411">
        <v>25</v>
      </c>
      <c r="G69" s="390">
        <v>255294.99999999997</v>
      </c>
      <c r="H69" s="516">
        <v>10211.799999999999</v>
      </c>
      <c r="I69" s="514">
        <v>1336860</v>
      </c>
      <c r="J69" s="514">
        <v>1336884</v>
      </c>
      <c r="K69" s="391"/>
      <c r="L69" s="392"/>
      <c r="M69" s="379"/>
      <c r="N69" s="394"/>
      <c r="O69" s="391"/>
      <c r="P69" s="392"/>
      <c r="Q69" s="379"/>
      <c r="R69" s="379"/>
      <c r="S69" s="379"/>
      <c r="T69" s="379"/>
      <c r="U69" s="379"/>
      <c r="V69" s="379"/>
      <c r="W69" s="379"/>
      <c r="X69" s="379"/>
    </row>
    <row r="70" spans="1:24" ht="20.5" hidden="1" customHeight="1" x14ac:dyDescent="0.3">
      <c r="A70" s="379"/>
      <c r="B70" s="386" t="s">
        <v>554</v>
      </c>
      <c r="C70" s="386" t="s">
        <v>1092</v>
      </c>
      <c r="D70" s="409" t="s">
        <v>934</v>
      </c>
      <c r="E70" s="412" t="s">
        <v>25</v>
      </c>
      <c r="F70" s="413">
        <v>25</v>
      </c>
      <c r="G70" s="390">
        <v>533720</v>
      </c>
      <c r="H70" s="513">
        <v>21348.799999999999</v>
      </c>
      <c r="I70" s="514">
        <v>1336885</v>
      </c>
      <c r="J70" s="514">
        <v>1336909</v>
      </c>
      <c r="K70" s="391"/>
      <c r="L70" s="392"/>
      <c r="M70" s="379"/>
      <c r="N70" s="394"/>
      <c r="O70" s="391"/>
      <c r="P70" s="392"/>
      <c r="Q70" s="379"/>
      <c r="R70" s="379"/>
      <c r="S70" s="379"/>
      <c r="T70" s="379"/>
      <c r="U70" s="379"/>
      <c r="V70" s="379"/>
      <c r="W70" s="379"/>
      <c r="X70" s="379"/>
    </row>
    <row r="71" spans="1:24" ht="20.5" hidden="1" customHeight="1" x14ac:dyDescent="0.3">
      <c r="A71" s="379"/>
      <c r="B71" s="386" t="s">
        <v>554</v>
      </c>
      <c r="C71" s="386" t="s">
        <v>1094</v>
      </c>
      <c r="D71" s="409" t="s">
        <v>934</v>
      </c>
      <c r="E71" s="412" t="s">
        <v>25</v>
      </c>
      <c r="F71" s="413">
        <v>25</v>
      </c>
      <c r="G71" s="390">
        <v>533720</v>
      </c>
      <c r="H71" s="513">
        <v>21348.799999999999</v>
      </c>
      <c r="I71" s="514">
        <v>1336910</v>
      </c>
      <c r="J71" s="514">
        <v>1336934</v>
      </c>
      <c r="K71" s="391"/>
      <c r="L71" s="392"/>
      <c r="M71" s="379"/>
      <c r="N71" s="394"/>
      <c r="O71" s="391"/>
      <c r="P71" s="392"/>
      <c r="Q71" s="379"/>
      <c r="R71" s="379"/>
      <c r="S71" s="379"/>
      <c r="T71" s="379"/>
      <c r="U71" s="379"/>
      <c r="V71" s="379"/>
      <c r="W71" s="379"/>
      <c r="X71" s="379"/>
    </row>
    <row r="72" spans="1:24" ht="20.5" hidden="1" customHeight="1" x14ac:dyDescent="0.3">
      <c r="A72" s="379"/>
      <c r="B72" s="386" t="s">
        <v>554</v>
      </c>
      <c r="C72" s="386" t="s">
        <v>1096</v>
      </c>
      <c r="D72" s="409" t="s">
        <v>934</v>
      </c>
      <c r="E72" s="412" t="s">
        <v>25</v>
      </c>
      <c r="F72" s="413">
        <v>25</v>
      </c>
      <c r="G72" s="390">
        <v>533720</v>
      </c>
      <c r="H72" s="513">
        <v>21348.799999999999</v>
      </c>
      <c r="I72" s="514">
        <v>1336935</v>
      </c>
      <c r="J72" s="514">
        <v>1336959</v>
      </c>
      <c r="K72" s="391"/>
      <c r="L72" s="392"/>
      <c r="M72" s="379"/>
      <c r="N72" s="394"/>
      <c r="O72" s="391"/>
      <c r="P72" s="392"/>
      <c r="Q72" s="379"/>
      <c r="R72" s="379"/>
      <c r="S72" s="379"/>
      <c r="T72" s="379"/>
      <c r="U72" s="379"/>
      <c r="V72" s="379"/>
      <c r="W72" s="379"/>
      <c r="X72" s="379"/>
    </row>
    <row r="73" spans="1:24" ht="20.5" hidden="1" customHeight="1" x14ac:dyDescent="0.3">
      <c r="A73" s="379"/>
      <c r="B73" s="386" t="s">
        <v>554</v>
      </c>
      <c r="C73" s="386" t="s">
        <v>1098</v>
      </c>
      <c r="D73" s="409" t="s">
        <v>934</v>
      </c>
      <c r="E73" s="412" t="s">
        <v>25</v>
      </c>
      <c r="F73" s="413">
        <v>25</v>
      </c>
      <c r="G73" s="390">
        <v>533720</v>
      </c>
      <c r="H73" s="513">
        <v>21348.799999999999</v>
      </c>
      <c r="I73" s="514">
        <v>1336960</v>
      </c>
      <c r="J73" s="514">
        <v>1336984</v>
      </c>
      <c r="K73" s="391"/>
      <c r="L73" s="392"/>
      <c r="M73" s="379"/>
      <c r="N73" s="394"/>
      <c r="O73" s="391"/>
      <c r="P73" s="392"/>
      <c r="Q73" s="379"/>
      <c r="R73" s="379"/>
      <c r="S73" s="379"/>
      <c r="T73" s="379"/>
      <c r="U73" s="379"/>
      <c r="V73" s="379"/>
      <c r="W73" s="379"/>
      <c r="X73" s="379"/>
    </row>
    <row r="74" spans="1:24" ht="20.5" hidden="1" customHeight="1" x14ac:dyDescent="0.3">
      <c r="A74" s="379"/>
      <c r="B74" s="386" t="s">
        <v>554</v>
      </c>
      <c r="C74" s="386" t="s">
        <v>1100</v>
      </c>
      <c r="D74" s="409" t="s">
        <v>934</v>
      </c>
      <c r="E74" s="412" t="s">
        <v>25</v>
      </c>
      <c r="F74" s="413">
        <v>25</v>
      </c>
      <c r="G74" s="390">
        <v>533720</v>
      </c>
      <c r="H74" s="513">
        <v>21348.799999999999</v>
      </c>
      <c r="I74" s="514">
        <v>1336985</v>
      </c>
      <c r="J74" s="514">
        <v>1337009</v>
      </c>
      <c r="K74" s="391"/>
      <c r="L74" s="392"/>
      <c r="M74" s="379"/>
      <c r="N74" s="394"/>
      <c r="O74" s="391"/>
      <c r="P74" s="392"/>
      <c r="Q74" s="379"/>
      <c r="R74" s="379"/>
      <c r="S74" s="379"/>
      <c r="T74" s="379"/>
      <c r="U74" s="379"/>
      <c r="V74" s="379"/>
      <c r="W74" s="379"/>
      <c r="X74" s="379"/>
    </row>
    <row r="75" spans="1:24" ht="20.5" hidden="1" customHeight="1" x14ac:dyDescent="0.3">
      <c r="A75" s="379"/>
      <c r="B75" s="386" t="s">
        <v>554</v>
      </c>
      <c r="C75" s="386" t="s">
        <v>1102</v>
      </c>
      <c r="D75" s="409" t="s">
        <v>934</v>
      </c>
      <c r="E75" s="412" t="s">
        <v>25</v>
      </c>
      <c r="F75" s="413">
        <v>25</v>
      </c>
      <c r="G75" s="390">
        <v>533720</v>
      </c>
      <c r="H75" s="513">
        <v>21348.799999999999</v>
      </c>
      <c r="I75" s="514">
        <v>1337010</v>
      </c>
      <c r="J75" s="514">
        <v>1337034</v>
      </c>
      <c r="K75" s="391"/>
      <c r="L75" s="392"/>
      <c r="M75" s="379"/>
      <c r="N75" s="394"/>
      <c r="O75" s="391"/>
      <c r="P75" s="392"/>
      <c r="Q75" s="379"/>
      <c r="R75" s="379"/>
      <c r="S75" s="379"/>
      <c r="T75" s="379"/>
      <c r="U75" s="379"/>
      <c r="V75" s="379"/>
      <c r="W75" s="379"/>
      <c r="X75" s="379"/>
    </row>
    <row r="76" spans="1:24" ht="20.5" hidden="1" customHeight="1" x14ac:dyDescent="0.3">
      <c r="A76" s="379"/>
      <c r="B76" s="386" t="s">
        <v>554</v>
      </c>
      <c r="C76" s="386" t="s">
        <v>1104</v>
      </c>
      <c r="D76" s="409" t="s">
        <v>934</v>
      </c>
      <c r="E76" s="414" t="s">
        <v>40</v>
      </c>
      <c r="F76" s="413">
        <v>25</v>
      </c>
      <c r="G76" s="390">
        <v>277270</v>
      </c>
      <c r="H76" s="513">
        <v>11090.8</v>
      </c>
      <c r="I76" s="514">
        <v>1337035</v>
      </c>
      <c r="J76" s="514">
        <v>1337059</v>
      </c>
      <c r="K76" s="391"/>
      <c r="L76" s="392"/>
      <c r="M76" s="379"/>
      <c r="N76" s="394"/>
      <c r="O76" s="391"/>
      <c r="P76" s="392"/>
      <c r="Q76" s="379"/>
      <c r="R76" s="379"/>
      <c r="S76" s="379"/>
      <c r="T76" s="379"/>
      <c r="U76" s="379"/>
      <c r="V76" s="379"/>
      <c r="W76" s="379"/>
      <c r="X76" s="379"/>
    </row>
    <row r="77" spans="1:24" ht="20.5" hidden="1" customHeight="1" x14ac:dyDescent="0.3">
      <c r="A77" s="379"/>
      <c r="B77" s="386" t="s">
        <v>554</v>
      </c>
      <c r="C77" s="386" t="s">
        <v>1106</v>
      </c>
      <c r="D77" s="409" t="s">
        <v>934</v>
      </c>
      <c r="E77" s="414" t="s">
        <v>26</v>
      </c>
      <c r="F77" s="413">
        <v>25</v>
      </c>
      <c r="G77" s="390">
        <v>193770</v>
      </c>
      <c r="H77" s="515">
        <v>7750.8</v>
      </c>
      <c r="I77" s="514">
        <v>1337060</v>
      </c>
      <c r="J77" s="514">
        <v>1337084</v>
      </c>
      <c r="K77" s="391"/>
      <c r="L77" s="392"/>
      <c r="M77" s="379"/>
      <c r="N77" s="394"/>
      <c r="O77" s="391"/>
      <c r="P77" s="392"/>
      <c r="Q77" s="379"/>
      <c r="R77" s="379"/>
      <c r="S77" s="379"/>
      <c r="T77" s="379"/>
      <c r="U77" s="379"/>
      <c r="V77" s="379"/>
      <c r="W77" s="379"/>
      <c r="X77" s="379"/>
    </row>
    <row r="78" spans="1:24" ht="20.5" hidden="1" customHeight="1" x14ac:dyDescent="0.3">
      <c r="A78" s="379"/>
      <c r="B78" s="386" t="s">
        <v>554</v>
      </c>
      <c r="C78" s="386" t="s">
        <v>1108</v>
      </c>
      <c r="D78" s="409" t="s">
        <v>934</v>
      </c>
      <c r="E78" s="414" t="s">
        <v>26</v>
      </c>
      <c r="F78" s="413">
        <v>25</v>
      </c>
      <c r="G78" s="390">
        <v>193770</v>
      </c>
      <c r="H78" s="515">
        <v>7750.8</v>
      </c>
      <c r="I78" s="514">
        <v>1337085</v>
      </c>
      <c r="J78" s="514">
        <v>1337109</v>
      </c>
      <c r="K78" s="391"/>
      <c r="L78" s="392"/>
      <c r="M78" s="379"/>
      <c r="N78" s="394"/>
      <c r="O78" s="391"/>
      <c r="P78" s="392"/>
      <c r="Q78" s="379"/>
      <c r="R78" s="379"/>
      <c r="S78" s="379"/>
      <c r="T78" s="379"/>
      <c r="U78" s="379"/>
      <c r="V78" s="379"/>
      <c r="W78" s="379"/>
      <c r="X78" s="379"/>
    </row>
    <row r="79" spans="1:24" ht="22" hidden="1" customHeight="1" x14ac:dyDescent="0.3">
      <c r="A79" s="379"/>
      <c r="B79" s="386" t="s">
        <v>554</v>
      </c>
      <c r="C79" s="386" t="s">
        <v>1110</v>
      </c>
      <c r="D79" s="409" t="s">
        <v>934</v>
      </c>
      <c r="E79" s="410" t="s">
        <v>41</v>
      </c>
      <c r="F79" s="413">
        <v>25</v>
      </c>
      <c r="G79" s="390">
        <v>389195</v>
      </c>
      <c r="H79" s="513">
        <v>15567.8</v>
      </c>
      <c r="I79" s="514">
        <v>1337110</v>
      </c>
      <c r="J79" s="514">
        <v>1337134</v>
      </c>
      <c r="K79" s="391"/>
      <c r="L79" s="392"/>
      <c r="M79" s="379"/>
      <c r="N79" s="394"/>
      <c r="O79" s="391"/>
      <c r="P79" s="392"/>
      <c r="Q79" s="379"/>
      <c r="R79" s="379"/>
      <c r="S79" s="379"/>
      <c r="T79" s="379"/>
      <c r="U79" s="379"/>
      <c r="V79" s="379"/>
      <c r="W79" s="379"/>
      <c r="X79" s="379"/>
    </row>
    <row r="80" spans="1:24" ht="20.5" hidden="1" customHeight="1" x14ac:dyDescent="0.3">
      <c r="A80" s="379"/>
      <c r="B80" s="386" t="s">
        <v>554</v>
      </c>
      <c r="C80" s="386" t="s">
        <v>1112</v>
      </c>
      <c r="D80" s="409" t="s">
        <v>934</v>
      </c>
      <c r="E80" s="415" t="s">
        <v>489</v>
      </c>
      <c r="F80" s="413">
        <v>25</v>
      </c>
      <c r="G80" s="390">
        <v>309645</v>
      </c>
      <c r="H80" s="516">
        <v>12385.8</v>
      </c>
      <c r="I80" s="514">
        <v>1337135</v>
      </c>
      <c r="J80" s="514">
        <v>1337159</v>
      </c>
      <c r="K80" s="391"/>
      <c r="L80" s="392"/>
      <c r="M80" s="379"/>
      <c r="N80" s="394"/>
      <c r="O80" s="391"/>
      <c r="P80" s="392"/>
      <c r="Q80" s="379"/>
      <c r="R80" s="379"/>
      <c r="S80" s="379"/>
      <c r="T80" s="379"/>
      <c r="U80" s="379"/>
      <c r="V80" s="379"/>
      <c r="W80" s="379"/>
      <c r="X80" s="379"/>
    </row>
    <row r="81" spans="1:24" ht="20.5" hidden="1" customHeight="1" x14ac:dyDescent="0.3">
      <c r="A81" s="379"/>
      <c r="B81" s="386" t="s">
        <v>554</v>
      </c>
      <c r="C81" s="386" t="s">
        <v>1114</v>
      </c>
      <c r="D81" s="409" t="s">
        <v>934</v>
      </c>
      <c r="E81" s="414" t="s">
        <v>29</v>
      </c>
      <c r="F81" s="413">
        <v>25</v>
      </c>
      <c r="G81" s="390">
        <v>859545.00000000012</v>
      </c>
      <c r="H81" s="513">
        <v>34381.800000000003</v>
      </c>
      <c r="I81" s="514">
        <v>1337160</v>
      </c>
      <c r="J81" s="514">
        <v>1337184</v>
      </c>
      <c r="K81" s="391"/>
      <c r="L81" s="392"/>
      <c r="M81" s="379"/>
      <c r="N81" s="394"/>
      <c r="O81" s="391"/>
      <c r="P81" s="392"/>
      <c r="Q81" s="379"/>
      <c r="R81" s="379"/>
      <c r="S81" s="379"/>
      <c r="T81" s="379"/>
      <c r="U81" s="379"/>
      <c r="V81" s="379"/>
      <c r="W81" s="379"/>
      <c r="X81" s="379"/>
    </row>
    <row r="82" spans="1:24" ht="20.5" hidden="1" customHeight="1" x14ac:dyDescent="0.3">
      <c r="A82" s="379"/>
      <c r="B82" s="386" t="s">
        <v>554</v>
      </c>
      <c r="C82" s="386" t="s">
        <v>1116</v>
      </c>
      <c r="D82" s="409" t="s">
        <v>934</v>
      </c>
      <c r="E82" s="415" t="s">
        <v>955</v>
      </c>
      <c r="F82" s="413">
        <v>25</v>
      </c>
      <c r="G82" s="390">
        <v>457520</v>
      </c>
      <c r="H82" s="513">
        <v>18300.8</v>
      </c>
      <c r="I82" s="514">
        <v>1337185</v>
      </c>
      <c r="J82" s="514">
        <v>1337209</v>
      </c>
      <c r="K82" s="391"/>
      <c r="L82" s="392"/>
      <c r="M82" s="379"/>
      <c r="N82" s="394"/>
      <c r="O82" s="391"/>
      <c r="P82" s="392"/>
      <c r="Q82" s="379"/>
      <c r="R82" s="379"/>
      <c r="S82" s="379"/>
      <c r="T82" s="379"/>
      <c r="U82" s="379"/>
      <c r="V82" s="379"/>
      <c r="W82" s="379"/>
      <c r="X82" s="379"/>
    </row>
    <row r="83" spans="1:24" ht="20.5" hidden="1" customHeight="1" x14ac:dyDescent="0.3">
      <c r="A83" s="379"/>
      <c r="B83" s="386" t="s">
        <v>554</v>
      </c>
      <c r="C83" s="386" t="s">
        <v>1118</v>
      </c>
      <c r="D83" s="409" t="s">
        <v>934</v>
      </c>
      <c r="E83" s="415" t="s">
        <v>44</v>
      </c>
      <c r="F83" s="413">
        <v>25</v>
      </c>
      <c r="G83" s="390">
        <v>390520</v>
      </c>
      <c r="H83" s="516">
        <v>15620.8</v>
      </c>
      <c r="I83" s="514">
        <v>1337210</v>
      </c>
      <c r="J83" s="514">
        <v>1337234</v>
      </c>
      <c r="K83" s="391"/>
      <c r="L83" s="392"/>
      <c r="M83" s="379"/>
      <c r="N83" s="394"/>
      <c r="O83" s="391"/>
      <c r="P83" s="392"/>
      <c r="Q83" s="379"/>
      <c r="R83" s="379"/>
      <c r="S83" s="379"/>
      <c r="T83" s="379"/>
      <c r="U83" s="379"/>
      <c r="V83" s="379"/>
      <c r="W83" s="379"/>
      <c r="X83" s="379"/>
    </row>
    <row r="84" spans="1:24" ht="20.5" hidden="1" customHeight="1" x14ac:dyDescent="0.3">
      <c r="A84" s="379"/>
      <c r="B84" s="386" t="s">
        <v>554</v>
      </c>
      <c r="C84" s="386" t="s">
        <v>1120</v>
      </c>
      <c r="D84" s="409" t="s">
        <v>934</v>
      </c>
      <c r="E84" s="415" t="s">
        <v>228</v>
      </c>
      <c r="F84" s="416">
        <v>25</v>
      </c>
      <c r="G84" s="390">
        <v>231344.99999999997</v>
      </c>
      <c r="H84" s="515">
        <v>9253.7999999999993</v>
      </c>
      <c r="I84" s="514">
        <v>1337235</v>
      </c>
      <c r="J84" s="514">
        <v>1337259</v>
      </c>
      <c r="K84" s="391"/>
      <c r="L84" s="392"/>
      <c r="M84" s="379"/>
      <c r="N84" s="394"/>
      <c r="O84" s="391"/>
      <c r="P84" s="392"/>
      <c r="Q84" s="379"/>
      <c r="R84" s="379"/>
      <c r="S84" s="379"/>
      <c r="T84" s="379"/>
      <c r="U84" s="379"/>
      <c r="V84" s="379"/>
      <c r="W84" s="379"/>
      <c r="X84" s="379"/>
    </row>
    <row r="85" spans="1:24" ht="20.5" hidden="1" customHeight="1" x14ac:dyDescent="0.3">
      <c r="A85" s="379"/>
      <c r="B85" s="386" t="s">
        <v>554</v>
      </c>
      <c r="C85" s="386" t="s">
        <v>1122</v>
      </c>
      <c r="D85" s="409" t="s">
        <v>934</v>
      </c>
      <c r="E85" s="415" t="s">
        <v>228</v>
      </c>
      <c r="F85" s="413">
        <v>25</v>
      </c>
      <c r="G85" s="390">
        <v>231344.99999999997</v>
      </c>
      <c r="H85" s="515">
        <v>9253.7999999999993</v>
      </c>
      <c r="I85" s="514">
        <v>1337260</v>
      </c>
      <c r="J85" s="514">
        <v>1337284</v>
      </c>
      <c r="K85" s="391"/>
      <c r="L85" s="392"/>
      <c r="M85" s="379"/>
      <c r="N85" s="394"/>
      <c r="O85" s="391"/>
      <c r="P85" s="392"/>
      <c r="Q85" s="379"/>
      <c r="R85" s="379"/>
      <c r="S85" s="379"/>
      <c r="T85" s="379"/>
      <c r="U85" s="379"/>
      <c r="V85" s="379"/>
      <c r="W85" s="379"/>
      <c r="X85" s="379"/>
    </row>
    <row r="86" spans="1:24" ht="20.5" hidden="1" customHeight="1" x14ac:dyDescent="0.3">
      <c r="A86" s="379"/>
      <c r="B86" s="386" t="s">
        <v>554</v>
      </c>
      <c r="C86" s="386" t="s">
        <v>1124</v>
      </c>
      <c r="D86" s="409" t="s">
        <v>934</v>
      </c>
      <c r="E86" s="415" t="s">
        <v>318</v>
      </c>
      <c r="F86" s="413">
        <v>25</v>
      </c>
      <c r="G86" s="390">
        <v>462645</v>
      </c>
      <c r="H86" s="516">
        <v>18505.8</v>
      </c>
      <c r="I86" s="514">
        <v>1337285</v>
      </c>
      <c r="J86" s="514">
        <v>1337309</v>
      </c>
      <c r="K86" s="391"/>
      <c r="L86" s="392"/>
      <c r="M86" s="379"/>
      <c r="N86" s="394"/>
      <c r="O86" s="391"/>
      <c r="P86" s="392"/>
      <c r="Q86" s="379"/>
      <c r="R86" s="379"/>
      <c r="S86" s="379"/>
      <c r="T86" s="379"/>
      <c r="U86" s="379"/>
      <c r="V86" s="379"/>
      <c r="W86" s="379"/>
      <c r="X86" s="379"/>
    </row>
    <row r="87" spans="1:24" ht="20.5" hidden="1" customHeight="1" x14ac:dyDescent="0.3">
      <c r="A87" s="379"/>
      <c r="B87" s="386" t="s">
        <v>554</v>
      </c>
      <c r="C87" s="386" t="s">
        <v>1126</v>
      </c>
      <c r="D87" s="409" t="s">
        <v>934</v>
      </c>
      <c r="E87" s="415" t="s">
        <v>318</v>
      </c>
      <c r="F87" s="417">
        <v>25</v>
      </c>
      <c r="G87" s="390">
        <v>462645</v>
      </c>
      <c r="H87" s="516">
        <v>18505.8</v>
      </c>
      <c r="I87" s="514">
        <v>1337310</v>
      </c>
      <c r="J87" s="514">
        <v>1337334</v>
      </c>
      <c r="K87" s="391"/>
      <c r="L87" s="392"/>
      <c r="M87" s="379"/>
      <c r="N87" s="394"/>
      <c r="O87" s="391"/>
      <c r="P87" s="392"/>
      <c r="Q87" s="379"/>
      <c r="R87" s="379"/>
      <c r="S87" s="379"/>
      <c r="T87" s="379"/>
      <c r="U87" s="379"/>
      <c r="V87" s="379"/>
      <c r="W87" s="379"/>
      <c r="X87" s="379"/>
    </row>
    <row r="88" spans="1:24" ht="20.5" hidden="1" customHeight="1" x14ac:dyDescent="0.3">
      <c r="A88" s="379"/>
      <c r="B88" s="386" t="s">
        <v>554</v>
      </c>
      <c r="C88" s="386" t="s">
        <v>1128</v>
      </c>
      <c r="D88" s="409" t="s">
        <v>934</v>
      </c>
      <c r="E88" s="415" t="s">
        <v>318</v>
      </c>
      <c r="F88" s="418">
        <v>25</v>
      </c>
      <c r="G88" s="390">
        <v>462645</v>
      </c>
      <c r="H88" s="516">
        <v>18505.8</v>
      </c>
      <c r="I88" s="514">
        <v>1337335</v>
      </c>
      <c r="J88" s="514">
        <v>1337359</v>
      </c>
      <c r="K88" s="391"/>
      <c r="L88" s="392"/>
      <c r="M88" s="379"/>
      <c r="N88" s="394"/>
      <c r="O88" s="391"/>
      <c r="P88" s="392"/>
      <c r="Q88" s="379"/>
      <c r="R88" s="379"/>
      <c r="S88" s="379"/>
      <c r="T88" s="379"/>
      <c r="U88" s="379"/>
      <c r="V88" s="379"/>
      <c r="W88" s="379"/>
      <c r="X88" s="379"/>
    </row>
    <row r="89" spans="1:24" ht="20.5" hidden="1" customHeight="1" x14ac:dyDescent="0.3">
      <c r="A89" s="379"/>
      <c r="B89" s="386" t="s">
        <v>554</v>
      </c>
      <c r="C89" s="386" t="s">
        <v>1130</v>
      </c>
      <c r="D89" s="409" t="s">
        <v>934</v>
      </c>
      <c r="E89" s="415" t="s">
        <v>318</v>
      </c>
      <c r="F89" s="418">
        <v>25</v>
      </c>
      <c r="G89" s="390">
        <v>462645</v>
      </c>
      <c r="H89" s="516">
        <v>18505.8</v>
      </c>
      <c r="I89" s="514">
        <v>1337360</v>
      </c>
      <c r="J89" s="514">
        <v>1337384</v>
      </c>
      <c r="K89" s="391"/>
      <c r="L89" s="392"/>
      <c r="M89" s="379"/>
      <c r="N89" s="394"/>
      <c r="O89" s="391"/>
      <c r="P89" s="392"/>
      <c r="Q89" s="379"/>
      <c r="R89" s="379"/>
      <c r="S89" s="379"/>
      <c r="T89" s="379"/>
      <c r="U89" s="379"/>
      <c r="V89" s="379"/>
      <c r="W89" s="379"/>
      <c r="X89" s="379"/>
    </row>
    <row r="90" spans="1:24" ht="20.5" hidden="1" customHeight="1" x14ac:dyDescent="0.3">
      <c r="A90" s="379"/>
      <c r="B90" s="386" t="s">
        <v>554</v>
      </c>
      <c r="C90" s="386" t="s">
        <v>1132</v>
      </c>
      <c r="D90" s="409" t="s">
        <v>934</v>
      </c>
      <c r="E90" s="415" t="s">
        <v>318</v>
      </c>
      <c r="F90" s="418">
        <v>25</v>
      </c>
      <c r="G90" s="390">
        <v>462645</v>
      </c>
      <c r="H90" s="516">
        <v>18505.8</v>
      </c>
      <c r="I90" s="514">
        <v>1337385</v>
      </c>
      <c r="J90" s="514">
        <v>1337409</v>
      </c>
      <c r="K90" s="391"/>
      <c r="L90" s="392"/>
      <c r="M90" s="379"/>
      <c r="N90" s="394"/>
      <c r="O90" s="391"/>
      <c r="P90" s="392"/>
      <c r="Q90" s="379"/>
      <c r="R90" s="379"/>
      <c r="S90" s="379"/>
      <c r="T90" s="379"/>
      <c r="U90" s="379"/>
      <c r="V90" s="379"/>
      <c r="W90" s="379"/>
      <c r="X90" s="379"/>
    </row>
    <row r="91" spans="1:24" ht="20.5" hidden="1" customHeight="1" x14ac:dyDescent="0.3">
      <c r="A91" s="379"/>
      <c r="B91" s="386" t="s">
        <v>554</v>
      </c>
      <c r="C91" s="386" t="s">
        <v>1134</v>
      </c>
      <c r="D91" s="409" t="s">
        <v>934</v>
      </c>
      <c r="E91" s="415" t="s">
        <v>318</v>
      </c>
      <c r="F91" s="418">
        <v>25</v>
      </c>
      <c r="G91" s="390">
        <v>462645</v>
      </c>
      <c r="H91" s="516">
        <v>18505.8</v>
      </c>
      <c r="I91" s="514">
        <v>1337410</v>
      </c>
      <c r="J91" s="514">
        <v>1337434</v>
      </c>
      <c r="K91" s="391"/>
      <c r="L91" s="392"/>
      <c r="M91" s="379"/>
      <c r="N91" s="394"/>
      <c r="O91" s="391"/>
      <c r="P91" s="392"/>
      <c r="Q91" s="379"/>
      <c r="R91" s="379"/>
      <c r="S91" s="379"/>
      <c r="T91" s="379"/>
      <c r="U91" s="379"/>
      <c r="V91" s="379"/>
      <c r="W91" s="379"/>
      <c r="X91" s="379"/>
    </row>
    <row r="92" spans="1:24" ht="20.5" hidden="1" customHeight="1" x14ac:dyDescent="0.3">
      <c r="A92" s="379"/>
      <c r="B92" s="386" t="s">
        <v>554</v>
      </c>
      <c r="C92" s="386" t="s">
        <v>1136</v>
      </c>
      <c r="D92" s="409" t="s">
        <v>934</v>
      </c>
      <c r="E92" s="415" t="s">
        <v>318</v>
      </c>
      <c r="F92" s="418">
        <v>25</v>
      </c>
      <c r="G92" s="390">
        <v>462645</v>
      </c>
      <c r="H92" s="516">
        <v>18505.8</v>
      </c>
      <c r="I92" s="514">
        <v>1337435</v>
      </c>
      <c r="J92" s="514">
        <v>1337459</v>
      </c>
      <c r="K92" s="391"/>
      <c r="L92" s="392"/>
      <c r="M92" s="379"/>
      <c r="N92" s="394"/>
      <c r="O92" s="391"/>
      <c r="P92" s="392"/>
      <c r="Q92" s="379"/>
      <c r="R92" s="379"/>
      <c r="S92" s="379"/>
      <c r="T92" s="379"/>
      <c r="U92" s="379"/>
      <c r="V92" s="379"/>
      <c r="W92" s="379"/>
      <c r="X92" s="379"/>
    </row>
    <row r="93" spans="1:24" ht="20.5" hidden="1" customHeight="1" x14ac:dyDescent="0.3">
      <c r="A93" s="379"/>
      <c r="B93" s="386" t="s">
        <v>554</v>
      </c>
      <c r="C93" s="386" t="s">
        <v>1138</v>
      </c>
      <c r="D93" s="409" t="s">
        <v>934</v>
      </c>
      <c r="E93" s="415" t="s">
        <v>119</v>
      </c>
      <c r="F93" s="413">
        <v>25</v>
      </c>
      <c r="G93" s="390">
        <v>1003845.0000000001</v>
      </c>
      <c r="H93" s="517">
        <v>40153.800000000003</v>
      </c>
      <c r="I93" s="514">
        <v>1337460</v>
      </c>
      <c r="J93" s="514">
        <v>1337484</v>
      </c>
      <c r="K93" s="391"/>
      <c r="L93" s="392"/>
      <c r="M93" s="379"/>
      <c r="N93" s="394"/>
      <c r="O93" s="391"/>
      <c r="P93" s="392"/>
      <c r="Q93" s="379"/>
      <c r="R93" s="379"/>
      <c r="S93" s="379"/>
      <c r="T93" s="379"/>
      <c r="U93" s="379"/>
      <c r="V93" s="379"/>
      <c r="W93" s="379"/>
      <c r="X93" s="379"/>
    </row>
    <row r="94" spans="1:24" ht="20.5" hidden="1" customHeight="1" x14ac:dyDescent="0.3">
      <c r="A94" s="379"/>
      <c r="B94" s="386" t="s">
        <v>554</v>
      </c>
      <c r="C94" s="386" t="s">
        <v>1140</v>
      </c>
      <c r="D94" s="409" t="s">
        <v>934</v>
      </c>
      <c r="E94" s="352" t="s">
        <v>231</v>
      </c>
      <c r="F94" s="413">
        <v>25</v>
      </c>
      <c r="G94" s="390">
        <v>502220</v>
      </c>
      <c r="H94" s="515">
        <v>20088.8</v>
      </c>
      <c r="I94" s="514">
        <v>1337485</v>
      </c>
      <c r="J94" s="514">
        <v>1337509</v>
      </c>
      <c r="K94" s="391"/>
      <c r="L94" s="392"/>
      <c r="M94" s="379"/>
      <c r="N94" s="394"/>
      <c r="O94" s="391"/>
      <c r="P94" s="392"/>
      <c r="Q94" s="379"/>
      <c r="R94" s="379"/>
      <c r="S94" s="379"/>
      <c r="T94" s="379"/>
      <c r="U94" s="379"/>
      <c r="V94" s="379"/>
      <c r="W94" s="379"/>
      <c r="X94" s="379"/>
    </row>
    <row r="95" spans="1:24" ht="20.5" hidden="1" customHeight="1" x14ac:dyDescent="0.3">
      <c r="A95" s="379"/>
      <c r="B95" s="386" t="s">
        <v>554</v>
      </c>
      <c r="C95" s="386" t="s">
        <v>1142</v>
      </c>
      <c r="D95" s="409" t="s">
        <v>934</v>
      </c>
      <c r="E95" s="352" t="s">
        <v>231</v>
      </c>
      <c r="F95" s="413">
        <v>25</v>
      </c>
      <c r="G95" s="390">
        <v>502220</v>
      </c>
      <c r="H95" s="515">
        <v>20088.8</v>
      </c>
      <c r="I95" s="514">
        <v>1337510</v>
      </c>
      <c r="J95" s="514">
        <v>1337534</v>
      </c>
      <c r="K95" s="391"/>
      <c r="L95" s="392"/>
      <c r="M95" s="379"/>
      <c r="N95" s="394"/>
      <c r="O95" s="391"/>
      <c r="P95" s="392"/>
      <c r="Q95" s="379"/>
      <c r="R95" s="379"/>
      <c r="S95" s="379"/>
      <c r="T95" s="379"/>
      <c r="U95" s="379"/>
      <c r="V95" s="379"/>
      <c r="W95" s="379"/>
      <c r="X95" s="379"/>
    </row>
    <row r="96" spans="1:24" ht="20.5" hidden="1" customHeight="1" x14ac:dyDescent="0.3">
      <c r="A96" s="379"/>
      <c r="B96" s="386" t="s">
        <v>554</v>
      </c>
      <c r="C96" s="386" t="s">
        <v>1144</v>
      </c>
      <c r="D96" s="409" t="s">
        <v>934</v>
      </c>
      <c r="E96" s="419" t="s">
        <v>26</v>
      </c>
      <c r="F96" s="413">
        <v>25</v>
      </c>
      <c r="G96" s="390">
        <v>193770</v>
      </c>
      <c r="H96" s="515">
        <v>7750.8</v>
      </c>
      <c r="I96" s="514">
        <v>1337535</v>
      </c>
      <c r="J96" s="514">
        <v>1337559</v>
      </c>
      <c r="K96" s="391"/>
      <c r="L96" s="392"/>
      <c r="M96" s="379"/>
      <c r="N96" s="394"/>
      <c r="O96" s="391"/>
      <c r="P96" s="392"/>
      <c r="Q96" s="379"/>
      <c r="R96" s="379"/>
      <c r="S96" s="379"/>
      <c r="T96" s="379"/>
      <c r="U96" s="379"/>
      <c r="V96" s="379"/>
      <c r="W96" s="379"/>
      <c r="X96" s="379"/>
    </row>
    <row r="97" spans="1:24" ht="20.5" hidden="1" customHeight="1" x14ac:dyDescent="0.3">
      <c r="A97" s="379"/>
      <c r="B97" s="386" t="s">
        <v>554</v>
      </c>
      <c r="C97" s="386" t="s">
        <v>1146</v>
      </c>
      <c r="D97" s="409" t="s">
        <v>934</v>
      </c>
      <c r="E97" s="419" t="s">
        <v>119</v>
      </c>
      <c r="F97" s="413">
        <v>25</v>
      </c>
      <c r="G97" s="390">
        <v>1003845.0000000001</v>
      </c>
      <c r="H97" s="517">
        <v>40153.800000000003</v>
      </c>
      <c r="I97" s="514">
        <v>1337560</v>
      </c>
      <c r="J97" s="514">
        <v>1337584</v>
      </c>
      <c r="K97" s="391"/>
      <c r="L97" s="392"/>
      <c r="M97" s="379"/>
      <c r="N97" s="394"/>
      <c r="O97" s="391"/>
      <c r="P97" s="392"/>
      <c r="Q97" s="379"/>
      <c r="R97" s="379"/>
      <c r="S97" s="379"/>
      <c r="T97" s="379"/>
      <c r="U97" s="379"/>
      <c r="V97" s="379"/>
      <c r="W97" s="379"/>
      <c r="X97" s="379"/>
    </row>
    <row r="98" spans="1:24" ht="20.5" hidden="1" customHeight="1" x14ac:dyDescent="0.3">
      <c r="A98" s="379"/>
      <c r="B98" s="386" t="s">
        <v>554</v>
      </c>
      <c r="C98" s="386" t="s">
        <v>1148</v>
      </c>
      <c r="D98" s="409" t="s">
        <v>934</v>
      </c>
      <c r="E98" s="419" t="s">
        <v>485</v>
      </c>
      <c r="F98" s="413">
        <v>25</v>
      </c>
      <c r="G98" s="390">
        <v>420020</v>
      </c>
      <c r="H98" s="512">
        <v>16800.8</v>
      </c>
      <c r="I98" s="514">
        <v>1337585</v>
      </c>
      <c r="J98" s="514">
        <v>1337609</v>
      </c>
      <c r="K98" s="391"/>
      <c r="L98" s="392"/>
      <c r="M98" s="379"/>
      <c r="N98" s="394"/>
      <c r="O98" s="391"/>
      <c r="P98" s="392"/>
      <c r="Q98" s="379"/>
      <c r="R98" s="379"/>
      <c r="S98" s="379"/>
      <c r="T98" s="379"/>
      <c r="U98" s="379"/>
      <c r="V98" s="379"/>
      <c r="W98" s="379"/>
      <c r="X98" s="379"/>
    </row>
    <row r="99" spans="1:24" ht="20.5" hidden="1" customHeight="1" x14ac:dyDescent="0.3">
      <c r="A99" s="379"/>
      <c r="B99" s="386" t="s">
        <v>554</v>
      </c>
      <c r="C99" s="386" t="s">
        <v>1150</v>
      </c>
      <c r="D99" s="409" t="s">
        <v>934</v>
      </c>
      <c r="E99" s="419" t="s">
        <v>40</v>
      </c>
      <c r="F99" s="413">
        <v>25</v>
      </c>
      <c r="G99" s="390">
        <v>277270</v>
      </c>
      <c r="H99" s="513">
        <v>11090.8</v>
      </c>
      <c r="I99" s="514">
        <v>1337610</v>
      </c>
      <c r="J99" s="514">
        <v>1337634</v>
      </c>
      <c r="K99" s="391"/>
      <c r="L99" s="392"/>
      <c r="M99" s="379"/>
      <c r="N99" s="394"/>
      <c r="O99" s="391"/>
      <c r="P99" s="392"/>
      <c r="Q99" s="379"/>
      <c r="R99" s="379"/>
      <c r="S99" s="379"/>
      <c r="T99" s="379"/>
      <c r="U99" s="379"/>
      <c r="V99" s="379"/>
      <c r="W99" s="379"/>
      <c r="X99" s="379"/>
    </row>
    <row r="100" spans="1:24" ht="20.5" hidden="1" customHeight="1" x14ac:dyDescent="0.3">
      <c r="A100" s="379"/>
      <c r="B100" s="386" t="s">
        <v>554</v>
      </c>
      <c r="C100" s="386" t="s">
        <v>1152</v>
      </c>
      <c r="D100" s="409" t="s">
        <v>934</v>
      </c>
      <c r="E100" s="419" t="s">
        <v>26</v>
      </c>
      <c r="F100" s="413">
        <v>25</v>
      </c>
      <c r="G100" s="390">
        <v>193770</v>
      </c>
      <c r="H100" s="515">
        <v>7750.8</v>
      </c>
      <c r="I100" s="514">
        <v>1337635</v>
      </c>
      <c r="J100" s="514">
        <v>1337659</v>
      </c>
      <c r="K100" s="391"/>
      <c r="L100" s="392"/>
      <c r="M100" s="379"/>
      <c r="N100" s="394"/>
      <c r="O100" s="391"/>
      <c r="P100" s="392"/>
      <c r="Q100" s="379"/>
      <c r="R100" s="379"/>
      <c r="S100" s="379"/>
      <c r="T100" s="379"/>
      <c r="U100" s="379"/>
      <c r="V100" s="379"/>
      <c r="W100" s="379"/>
      <c r="X100" s="379"/>
    </row>
    <row r="101" spans="1:24" ht="20.5" hidden="1" customHeight="1" x14ac:dyDescent="0.3">
      <c r="A101" s="379"/>
      <c r="B101" s="386" t="s">
        <v>554</v>
      </c>
      <c r="C101" s="386" t="s">
        <v>1154</v>
      </c>
      <c r="D101" s="409" t="s">
        <v>934</v>
      </c>
      <c r="E101" s="419" t="s">
        <v>26</v>
      </c>
      <c r="F101" s="413">
        <v>25</v>
      </c>
      <c r="G101" s="390">
        <v>193770</v>
      </c>
      <c r="H101" s="515">
        <v>7750.8</v>
      </c>
      <c r="I101" s="514">
        <v>1337660</v>
      </c>
      <c r="J101" s="514">
        <v>1337684</v>
      </c>
      <c r="K101" s="391"/>
      <c r="L101" s="392"/>
      <c r="M101" s="379"/>
      <c r="N101" s="394"/>
      <c r="O101" s="391"/>
      <c r="P101" s="392"/>
      <c r="Q101" s="379"/>
      <c r="R101" s="379"/>
      <c r="S101" s="379"/>
      <c r="T101" s="379"/>
      <c r="U101" s="379"/>
      <c r="V101" s="379"/>
      <c r="W101" s="379"/>
      <c r="X101" s="379"/>
    </row>
    <row r="102" spans="1:24" ht="20.5" hidden="1" customHeight="1" x14ac:dyDescent="0.3">
      <c r="A102" s="379"/>
      <c r="B102" s="386" t="s">
        <v>554</v>
      </c>
      <c r="C102" s="386" t="s">
        <v>1156</v>
      </c>
      <c r="D102" s="409" t="s">
        <v>934</v>
      </c>
      <c r="E102" s="419" t="s">
        <v>26</v>
      </c>
      <c r="F102" s="413">
        <v>25</v>
      </c>
      <c r="G102" s="390">
        <v>193770</v>
      </c>
      <c r="H102" s="515">
        <v>7750.8</v>
      </c>
      <c r="I102" s="514">
        <v>1337685</v>
      </c>
      <c r="J102" s="514">
        <v>1337709</v>
      </c>
      <c r="K102" s="391"/>
      <c r="L102" s="392"/>
      <c r="M102" s="379"/>
      <c r="N102" s="394"/>
      <c r="O102" s="391"/>
      <c r="P102" s="392"/>
      <c r="Q102" s="379"/>
      <c r="R102" s="379"/>
      <c r="S102" s="379"/>
      <c r="T102" s="379"/>
      <c r="U102" s="379"/>
      <c r="V102" s="379"/>
      <c r="W102" s="379"/>
      <c r="X102" s="379"/>
    </row>
    <row r="103" spans="1:24" ht="20.5" hidden="1" customHeight="1" x14ac:dyDescent="0.3">
      <c r="A103" s="379"/>
      <c r="B103" s="386" t="s">
        <v>554</v>
      </c>
      <c r="C103" s="386" t="s">
        <v>1158</v>
      </c>
      <c r="D103" s="409" t="s">
        <v>934</v>
      </c>
      <c r="E103" s="419" t="s">
        <v>26</v>
      </c>
      <c r="F103" s="413">
        <v>25</v>
      </c>
      <c r="G103" s="390">
        <v>193770</v>
      </c>
      <c r="H103" s="515">
        <v>7750.8</v>
      </c>
      <c r="I103" s="514">
        <v>1337710</v>
      </c>
      <c r="J103" s="514">
        <v>1337734</v>
      </c>
      <c r="K103" s="391"/>
      <c r="L103" s="392"/>
      <c r="M103" s="379"/>
      <c r="N103" s="394"/>
      <c r="O103" s="391"/>
      <c r="P103" s="392"/>
      <c r="Q103" s="379"/>
      <c r="R103" s="379"/>
      <c r="S103" s="379"/>
      <c r="T103" s="379"/>
      <c r="U103" s="379"/>
      <c r="V103" s="379"/>
      <c r="W103" s="379"/>
      <c r="X103" s="379"/>
    </row>
    <row r="104" spans="1:24" ht="20.5" hidden="1" customHeight="1" x14ac:dyDescent="0.3">
      <c r="A104" s="379"/>
      <c r="B104" s="386" t="s">
        <v>554</v>
      </c>
      <c r="C104" s="386" t="s">
        <v>1160</v>
      </c>
      <c r="D104" s="409" t="s">
        <v>934</v>
      </c>
      <c r="E104" s="419" t="s">
        <v>26</v>
      </c>
      <c r="F104" s="413">
        <v>25</v>
      </c>
      <c r="G104" s="390">
        <v>193770</v>
      </c>
      <c r="H104" s="515">
        <v>7750.8</v>
      </c>
      <c r="I104" s="514">
        <v>1337735</v>
      </c>
      <c r="J104" s="514">
        <v>1337759</v>
      </c>
      <c r="K104" s="391"/>
      <c r="L104" s="392"/>
      <c r="M104" s="379"/>
      <c r="N104" s="394"/>
      <c r="O104" s="391"/>
      <c r="P104" s="392"/>
      <c r="Q104" s="379"/>
      <c r="R104" s="379"/>
      <c r="S104" s="379"/>
      <c r="T104" s="379"/>
      <c r="U104" s="379"/>
      <c r="V104" s="379"/>
      <c r="W104" s="379"/>
      <c r="X104" s="379"/>
    </row>
    <row r="105" spans="1:24" ht="20.5" hidden="1" customHeight="1" x14ac:dyDescent="0.3">
      <c r="A105" s="379"/>
      <c r="B105" s="386" t="s">
        <v>554</v>
      </c>
      <c r="C105" s="386" t="s">
        <v>1162</v>
      </c>
      <c r="D105" s="409" t="s">
        <v>934</v>
      </c>
      <c r="E105" s="420" t="s">
        <v>944</v>
      </c>
      <c r="F105" s="413">
        <v>25</v>
      </c>
      <c r="G105" s="390">
        <v>313445</v>
      </c>
      <c r="H105" s="513">
        <v>11515.8</v>
      </c>
      <c r="I105" s="514">
        <v>1337760</v>
      </c>
      <c r="J105" s="514">
        <v>1337784</v>
      </c>
      <c r="K105" s="391"/>
      <c r="L105" s="392"/>
      <c r="M105" s="379"/>
      <c r="N105" s="394"/>
      <c r="O105" s="391"/>
      <c r="P105" s="392"/>
      <c r="Q105" s="379"/>
      <c r="R105" s="379"/>
      <c r="S105" s="379"/>
      <c r="T105" s="379"/>
      <c r="U105" s="379"/>
      <c r="V105" s="379"/>
      <c r="W105" s="379"/>
      <c r="X105" s="379"/>
    </row>
    <row r="106" spans="1:24" ht="20.5" hidden="1" customHeight="1" x14ac:dyDescent="0.3">
      <c r="A106" s="379"/>
      <c r="B106" s="386" t="s">
        <v>554</v>
      </c>
      <c r="C106" s="386" t="s">
        <v>1164</v>
      </c>
      <c r="D106" s="409" t="s">
        <v>934</v>
      </c>
      <c r="E106" s="420" t="s">
        <v>944</v>
      </c>
      <c r="F106" s="413">
        <v>25</v>
      </c>
      <c r="G106" s="390">
        <v>313445</v>
      </c>
      <c r="H106" s="513">
        <v>11515.8</v>
      </c>
      <c r="I106" s="514">
        <v>1337785</v>
      </c>
      <c r="J106" s="514">
        <v>1337809</v>
      </c>
      <c r="K106" s="391"/>
      <c r="L106" s="392"/>
      <c r="M106" s="379"/>
      <c r="N106" s="394"/>
      <c r="O106" s="391"/>
      <c r="P106" s="392"/>
      <c r="Q106" s="379"/>
      <c r="R106" s="379"/>
      <c r="S106" s="379"/>
      <c r="T106" s="379"/>
      <c r="U106" s="379"/>
      <c r="V106" s="379"/>
      <c r="W106" s="379"/>
      <c r="X106" s="379"/>
    </row>
    <row r="107" spans="1:24" ht="20.5" hidden="1" customHeight="1" x14ac:dyDescent="0.3">
      <c r="A107" s="379"/>
      <c r="B107" s="386" t="s">
        <v>554</v>
      </c>
      <c r="C107" s="386" t="s">
        <v>1166</v>
      </c>
      <c r="D107" s="409" t="s">
        <v>934</v>
      </c>
      <c r="E107" s="420" t="s">
        <v>944</v>
      </c>
      <c r="F107" s="413">
        <v>25</v>
      </c>
      <c r="G107" s="390">
        <v>313445</v>
      </c>
      <c r="H107" s="513">
        <v>11515.8</v>
      </c>
      <c r="I107" s="514">
        <v>1337810</v>
      </c>
      <c r="J107" s="514">
        <v>1337834</v>
      </c>
      <c r="K107" s="391"/>
      <c r="L107" s="392"/>
      <c r="M107" s="379"/>
      <c r="N107" s="394"/>
      <c r="O107" s="391"/>
      <c r="P107" s="392"/>
      <c r="Q107" s="379"/>
      <c r="R107" s="379"/>
      <c r="S107" s="379"/>
      <c r="T107" s="379"/>
      <c r="U107" s="379"/>
      <c r="V107" s="379"/>
      <c r="W107" s="379"/>
      <c r="X107" s="379"/>
    </row>
    <row r="108" spans="1:24" ht="20.5" hidden="1" customHeight="1" x14ac:dyDescent="0.3">
      <c r="A108" s="379"/>
      <c r="B108" s="386" t="s">
        <v>554</v>
      </c>
      <c r="C108" s="386" t="s">
        <v>1168</v>
      </c>
      <c r="D108" s="409" t="s">
        <v>934</v>
      </c>
      <c r="E108" s="420" t="s">
        <v>944</v>
      </c>
      <c r="F108" s="413">
        <v>25</v>
      </c>
      <c r="G108" s="390">
        <v>313445</v>
      </c>
      <c r="H108" s="513">
        <v>11515.8</v>
      </c>
      <c r="I108" s="514">
        <v>1337835</v>
      </c>
      <c r="J108" s="514">
        <v>1337859</v>
      </c>
      <c r="K108" s="391"/>
      <c r="L108" s="392"/>
      <c r="M108" s="379"/>
      <c r="N108" s="394"/>
      <c r="O108" s="391"/>
      <c r="P108" s="392"/>
      <c r="Q108" s="379"/>
      <c r="R108" s="379"/>
      <c r="S108" s="379"/>
      <c r="T108" s="379"/>
      <c r="U108" s="379"/>
      <c r="V108" s="379"/>
      <c r="W108" s="379"/>
      <c r="X108" s="379"/>
    </row>
    <row r="109" spans="1:24" ht="20.5" hidden="1" customHeight="1" x14ac:dyDescent="0.3">
      <c r="A109" s="379"/>
      <c r="B109" s="386" t="s">
        <v>554</v>
      </c>
      <c r="C109" s="386" t="s">
        <v>1170</v>
      </c>
      <c r="D109" s="409" t="s">
        <v>934</v>
      </c>
      <c r="E109" s="420" t="s">
        <v>944</v>
      </c>
      <c r="F109" s="413">
        <v>25</v>
      </c>
      <c r="G109" s="390">
        <v>313445</v>
      </c>
      <c r="H109" s="513">
        <v>11515.8</v>
      </c>
      <c r="I109" s="514">
        <v>1337860</v>
      </c>
      <c r="J109" s="514">
        <v>1337884</v>
      </c>
      <c r="K109" s="391"/>
      <c r="L109" s="392"/>
      <c r="M109" s="379"/>
      <c r="N109" s="394"/>
      <c r="O109" s="391"/>
      <c r="P109" s="392"/>
      <c r="Q109" s="379"/>
      <c r="R109" s="379"/>
      <c r="S109" s="379"/>
      <c r="T109" s="379"/>
      <c r="U109" s="379"/>
      <c r="V109" s="379"/>
      <c r="W109" s="379"/>
      <c r="X109" s="379"/>
    </row>
    <row r="110" spans="1:24" ht="20.5" hidden="1" customHeight="1" x14ac:dyDescent="0.3">
      <c r="A110" s="379"/>
      <c r="B110" s="386" t="s">
        <v>554</v>
      </c>
      <c r="C110" s="386" t="s">
        <v>1172</v>
      </c>
      <c r="D110" s="409" t="s">
        <v>934</v>
      </c>
      <c r="E110" s="420" t="s">
        <v>944</v>
      </c>
      <c r="F110" s="413">
        <v>25</v>
      </c>
      <c r="G110" s="390">
        <v>313445</v>
      </c>
      <c r="H110" s="513">
        <v>11515.8</v>
      </c>
      <c r="I110" s="514">
        <v>1337885</v>
      </c>
      <c r="J110" s="514">
        <v>1337909</v>
      </c>
      <c r="K110" s="391"/>
      <c r="L110" s="392"/>
      <c r="M110" s="379"/>
      <c r="N110" s="394"/>
      <c r="O110" s="391"/>
      <c r="P110" s="392"/>
      <c r="Q110" s="379"/>
      <c r="R110" s="379"/>
      <c r="S110" s="379"/>
      <c r="T110" s="379"/>
      <c r="U110" s="379"/>
      <c r="V110" s="379"/>
      <c r="W110" s="379"/>
      <c r="X110" s="379"/>
    </row>
    <row r="111" spans="1:24" ht="20.5" hidden="1" customHeight="1" x14ac:dyDescent="0.3">
      <c r="A111" s="379"/>
      <c r="B111" s="386" t="s">
        <v>554</v>
      </c>
      <c r="C111" s="386" t="s">
        <v>1174</v>
      </c>
      <c r="D111" s="409" t="s">
        <v>934</v>
      </c>
      <c r="E111" s="420" t="s">
        <v>944</v>
      </c>
      <c r="F111" s="413">
        <v>25</v>
      </c>
      <c r="G111" s="390">
        <v>313445</v>
      </c>
      <c r="H111" s="513">
        <v>11515.8</v>
      </c>
      <c r="I111" s="514">
        <v>1337910</v>
      </c>
      <c r="J111" s="514">
        <v>1337934</v>
      </c>
      <c r="K111" s="391"/>
      <c r="L111" s="392"/>
      <c r="M111" s="379"/>
      <c r="N111" s="394"/>
      <c r="O111" s="391"/>
      <c r="P111" s="392"/>
      <c r="Q111" s="379"/>
      <c r="R111" s="379"/>
      <c r="S111" s="379"/>
      <c r="T111" s="379"/>
      <c r="U111" s="379"/>
      <c r="V111" s="379"/>
      <c r="W111" s="379"/>
      <c r="X111" s="379"/>
    </row>
    <row r="112" spans="1:24" ht="20.5" hidden="1" customHeight="1" x14ac:dyDescent="0.3">
      <c r="A112" s="379"/>
      <c r="B112" s="386" t="s">
        <v>554</v>
      </c>
      <c r="C112" s="386" t="s">
        <v>1176</v>
      </c>
      <c r="D112" s="409" t="s">
        <v>934</v>
      </c>
      <c r="E112" s="420" t="s">
        <v>944</v>
      </c>
      <c r="F112" s="413">
        <v>25</v>
      </c>
      <c r="G112" s="390">
        <v>313445</v>
      </c>
      <c r="H112" s="513">
        <v>11515.8</v>
      </c>
      <c r="I112" s="514">
        <v>1337935</v>
      </c>
      <c r="J112" s="514">
        <v>1337959</v>
      </c>
      <c r="K112" s="391"/>
      <c r="L112" s="392"/>
      <c r="M112" s="379"/>
      <c r="N112" s="394"/>
      <c r="O112" s="391"/>
      <c r="P112" s="392"/>
      <c r="Q112" s="379"/>
      <c r="R112" s="379"/>
      <c r="S112" s="379"/>
      <c r="T112" s="379"/>
      <c r="U112" s="379"/>
      <c r="V112" s="379"/>
      <c r="W112" s="379"/>
      <c r="X112" s="379"/>
    </row>
    <row r="113" spans="1:24" ht="20.5" hidden="1" customHeight="1" x14ac:dyDescent="0.3">
      <c r="A113" s="379"/>
      <c r="B113" s="386" t="s">
        <v>554</v>
      </c>
      <c r="C113" s="386" t="s">
        <v>1178</v>
      </c>
      <c r="D113" s="409" t="s">
        <v>934</v>
      </c>
      <c r="E113" s="420" t="s">
        <v>944</v>
      </c>
      <c r="F113" s="413">
        <v>25</v>
      </c>
      <c r="G113" s="390">
        <v>313445</v>
      </c>
      <c r="H113" s="513">
        <v>11515.8</v>
      </c>
      <c r="I113" s="514">
        <v>1337960</v>
      </c>
      <c r="J113" s="514">
        <v>1337984</v>
      </c>
      <c r="K113" s="391"/>
      <c r="L113" s="392"/>
      <c r="M113" s="379"/>
      <c r="N113" s="394"/>
      <c r="O113" s="391"/>
      <c r="P113" s="392"/>
      <c r="Q113" s="379"/>
      <c r="R113" s="379"/>
      <c r="S113" s="379"/>
      <c r="T113" s="379"/>
      <c r="U113" s="379"/>
      <c r="V113" s="379"/>
      <c r="W113" s="379"/>
      <c r="X113" s="379"/>
    </row>
    <row r="114" spans="1:24" ht="20.5" hidden="1" customHeight="1" x14ac:dyDescent="0.3">
      <c r="A114" s="379"/>
      <c r="B114" s="386" t="s">
        <v>554</v>
      </c>
      <c r="C114" s="386" t="s">
        <v>1180</v>
      </c>
      <c r="D114" s="409" t="s">
        <v>934</v>
      </c>
      <c r="E114" s="420" t="s">
        <v>580</v>
      </c>
      <c r="F114" s="413">
        <v>25</v>
      </c>
      <c r="G114" s="390">
        <v>296770</v>
      </c>
      <c r="H114" s="513">
        <v>11870.8</v>
      </c>
      <c r="I114" s="514">
        <v>1337985</v>
      </c>
      <c r="J114" s="514">
        <v>1338009</v>
      </c>
      <c r="K114" s="391"/>
      <c r="L114" s="392"/>
      <c r="M114" s="379"/>
      <c r="N114" s="394"/>
      <c r="O114" s="391"/>
      <c r="P114" s="392"/>
      <c r="Q114" s="379"/>
      <c r="R114" s="379"/>
      <c r="S114" s="379"/>
      <c r="T114" s="379"/>
      <c r="U114" s="379"/>
      <c r="V114" s="379"/>
      <c r="W114" s="379"/>
      <c r="X114" s="379"/>
    </row>
    <row r="115" spans="1:24" ht="20.5" hidden="1" customHeight="1" x14ac:dyDescent="0.3">
      <c r="A115" s="379"/>
      <c r="B115" s="386" t="s">
        <v>554</v>
      </c>
      <c r="C115" s="386" t="s">
        <v>1182</v>
      </c>
      <c r="D115" s="409" t="s">
        <v>934</v>
      </c>
      <c r="E115" s="420" t="s">
        <v>580</v>
      </c>
      <c r="F115" s="413">
        <v>25</v>
      </c>
      <c r="G115" s="390">
        <v>296770</v>
      </c>
      <c r="H115" s="513">
        <v>11870.8</v>
      </c>
      <c r="I115" s="514">
        <v>1338010</v>
      </c>
      <c r="J115" s="514">
        <v>1338034</v>
      </c>
      <c r="K115" s="391"/>
      <c r="L115" s="392"/>
      <c r="M115" s="379"/>
      <c r="N115" s="394"/>
      <c r="O115" s="391"/>
      <c r="P115" s="392"/>
      <c r="Q115" s="379"/>
      <c r="R115" s="379"/>
      <c r="S115" s="379"/>
      <c r="T115" s="379"/>
      <c r="U115" s="379"/>
      <c r="V115" s="379"/>
      <c r="W115" s="379"/>
      <c r="X115" s="379"/>
    </row>
    <row r="116" spans="1:24" ht="20.5" hidden="1" customHeight="1" x14ac:dyDescent="0.3">
      <c r="A116" s="379"/>
      <c r="B116" s="386" t="s">
        <v>554</v>
      </c>
      <c r="C116" s="386" t="s">
        <v>1184</v>
      </c>
      <c r="D116" s="409" t="s">
        <v>934</v>
      </c>
      <c r="E116" s="420" t="s">
        <v>580</v>
      </c>
      <c r="F116" s="413">
        <v>25</v>
      </c>
      <c r="G116" s="390">
        <v>296770</v>
      </c>
      <c r="H116" s="513">
        <v>11870.8</v>
      </c>
      <c r="I116" s="514">
        <v>1338035</v>
      </c>
      <c r="J116" s="514">
        <v>1338059</v>
      </c>
      <c r="K116" s="391"/>
      <c r="L116" s="392"/>
      <c r="M116" s="379"/>
      <c r="N116" s="394"/>
      <c r="O116" s="391"/>
      <c r="P116" s="392"/>
      <c r="Q116" s="379"/>
      <c r="R116" s="379"/>
      <c r="S116" s="379"/>
      <c r="T116" s="379"/>
      <c r="U116" s="379"/>
      <c r="V116" s="379"/>
      <c r="W116" s="379"/>
      <c r="X116" s="379"/>
    </row>
    <row r="117" spans="1:24" ht="23.15" hidden="1" customHeight="1" x14ac:dyDescent="0.3">
      <c r="A117" s="379"/>
      <c r="B117" s="386" t="s">
        <v>554</v>
      </c>
      <c r="C117" s="386" t="s">
        <v>1186</v>
      </c>
      <c r="D117" s="409" t="s">
        <v>934</v>
      </c>
      <c r="E117" s="410" t="s">
        <v>41</v>
      </c>
      <c r="F117" s="413">
        <v>25</v>
      </c>
      <c r="G117" s="390">
        <v>389195</v>
      </c>
      <c r="H117" s="513">
        <v>15567.8</v>
      </c>
      <c r="I117" s="514">
        <v>1338060</v>
      </c>
      <c r="J117" s="514">
        <v>1338084</v>
      </c>
      <c r="K117" s="391"/>
      <c r="L117" s="392"/>
      <c r="M117" s="379"/>
      <c r="N117" s="394"/>
      <c r="O117" s="391"/>
      <c r="P117" s="392"/>
      <c r="Q117" s="379"/>
      <c r="R117" s="379"/>
      <c r="S117" s="379"/>
      <c r="T117" s="379"/>
      <c r="U117" s="379"/>
      <c r="V117" s="379"/>
      <c r="W117" s="379"/>
      <c r="X117" s="379"/>
    </row>
    <row r="118" spans="1:24" ht="22" hidden="1" customHeight="1" x14ac:dyDescent="0.3">
      <c r="A118" s="379"/>
      <c r="B118" s="386" t="s">
        <v>554</v>
      </c>
      <c r="C118" s="386" t="s">
        <v>1188</v>
      </c>
      <c r="D118" s="409" t="s">
        <v>934</v>
      </c>
      <c r="E118" s="410" t="s">
        <v>41</v>
      </c>
      <c r="F118" s="413">
        <v>25</v>
      </c>
      <c r="G118" s="390">
        <v>389195</v>
      </c>
      <c r="H118" s="513">
        <v>15567.8</v>
      </c>
      <c r="I118" s="514">
        <v>1338085</v>
      </c>
      <c r="J118" s="514">
        <v>1338109</v>
      </c>
      <c r="K118" s="391"/>
      <c r="L118" s="392"/>
      <c r="M118" s="379"/>
      <c r="N118" s="394"/>
      <c r="O118" s="391"/>
      <c r="P118" s="392"/>
      <c r="Q118" s="379"/>
      <c r="R118" s="379"/>
      <c r="S118" s="379"/>
      <c r="T118" s="379"/>
      <c r="U118" s="379"/>
      <c r="V118" s="379"/>
      <c r="W118" s="379"/>
      <c r="X118" s="379"/>
    </row>
    <row r="119" spans="1:24" ht="23.5" hidden="1" customHeight="1" x14ac:dyDescent="0.3">
      <c r="A119" s="379"/>
      <c r="B119" s="386" t="s">
        <v>554</v>
      </c>
      <c r="C119" s="386" t="s">
        <v>1190</v>
      </c>
      <c r="D119" s="409" t="s">
        <v>934</v>
      </c>
      <c r="E119" s="410" t="s">
        <v>41</v>
      </c>
      <c r="F119" s="413">
        <v>25</v>
      </c>
      <c r="G119" s="390">
        <v>389195</v>
      </c>
      <c r="H119" s="513">
        <v>15567.8</v>
      </c>
      <c r="I119" s="514">
        <v>1338110</v>
      </c>
      <c r="J119" s="514">
        <v>1338134</v>
      </c>
      <c r="K119" s="391"/>
      <c r="L119" s="392"/>
      <c r="M119" s="379"/>
      <c r="N119" s="394"/>
      <c r="O119" s="391"/>
      <c r="P119" s="392"/>
      <c r="Q119" s="379"/>
      <c r="R119" s="379"/>
      <c r="S119" s="379"/>
      <c r="T119" s="379"/>
      <c r="U119" s="379"/>
      <c r="V119" s="379"/>
      <c r="W119" s="379"/>
      <c r="X119" s="379"/>
    </row>
    <row r="120" spans="1:24" ht="20.5" hidden="1" customHeight="1" x14ac:dyDescent="0.3">
      <c r="A120" s="379"/>
      <c r="B120" s="386" t="s">
        <v>554</v>
      </c>
      <c r="C120" s="386" t="s">
        <v>1192</v>
      </c>
      <c r="D120" s="409" t="s">
        <v>934</v>
      </c>
      <c r="E120" s="419" t="s">
        <v>375</v>
      </c>
      <c r="F120" s="413">
        <v>25</v>
      </c>
      <c r="G120" s="390">
        <v>359020</v>
      </c>
      <c r="H120" s="513">
        <v>14360.8</v>
      </c>
      <c r="I120" s="514">
        <v>1338135</v>
      </c>
      <c r="J120" s="514">
        <v>1338159</v>
      </c>
      <c r="K120" s="391"/>
      <c r="L120" s="392"/>
      <c r="M120" s="379"/>
      <c r="N120" s="394"/>
      <c r="O120" s="391"/>
      <c r="P120" s="392"/>
      <c r="Q120" s="379"/>
      <c r="R120" s="379"/>
      <c r="S120" s="379"/>
      <c r="T120" s="379"/>
      <c r="U120" s="379"/>
      <c r="V120" s="379"/>
      <c r="W120" s="379"/>
      <c r="X120" s="379"/>
    </row>
    <row r="121" spans="1:24" ht="20.5" hidden="1" customHeight="1" x14ac:dyDescent="0.3">
      <c r="A121" s="379"/>
      <c r="B121" s="386" t="s">
        <v>554</v>
      </c>
      <c r="C121" s="386" t="s">
        <v>1194</v>
      </c>
      <c r="D121" s="409" t="s">
        <v>934</v>
      </c>
      <c r="E121" s="419" t="s">
        <v>375</v>
      </c>
      <c r="F121" s="413">
        <v>25</v>
      </c>
      <c r="G121" s="390">
        <v>359020</v>
      </c>
      <c r="H121" s="513">
        <v>14360.8</v>
      </c>
      <c r="I121" s="514">
        <v>1338160</v>
      </c>
      <c r="J121" s="514">
        <v>1338184</v>
      </c>
      <c r="K121" s="391"/>
      <c r="L121" s="392"/>
      <c r="M121" s="379"/>
      <c r="N121" s="394"/>
      <c r="O121" s="391"/>
      <c r="P121" s="392"/>
      <c r="Q121" s="379"/>
      <c r="R121" s="379"/>
      <c r="S121" s="379"/>
      <c r="T121" s="379"/>
      <c r="U121" s="379"/>
      <c r="V121" s="379"/>
      <c r="W121" s="379"/>
      <c r="X121" s="379"/>
    </row>
    <row r="122" spans="1:24" ht="20.5" hidden="1" customHeight="1" x14ac:dyDescent="0.3">
      <c r="A122" s="379"/>
      <c r="B122" s="386" t="s">
        <v>554</v>
      </c>
      <c r="C122" s="386" t="s">
        <v>1196</v>
      </c>
      <c r="D122" s="409" t="s">
        <v>934</v>
      </c>
      <c r="E122" s="419" t="s">
        <v>376</v>
      </c>
      <c r="F122" s="413">
        <v>25</v>
      </c>
      <c r="G122" s="390">
        <v>345020</v>
      </c>
      <c r="H122" s="512">
        <v>13800.8</v>
      </c>
      <c r="I122" s="514">
        <v>1338185</v>
      </c>
      <c r="J122" s="514">
        <v>1338209</v>
      </c>
      <c r="K122" s="391"/>
      <c r="L122" s="392"/>
      <c r="M122" s="379"/>
      <c r="N122" s="394"/>
      <c r="O122" s="391"/>
      <c r="P122" s="392"/>
      <c r="Q122" s="379"/>
      <c r="R122" s="379"/>
      <c r="S122" s="379"/>
      <c r="T122" s="379"/>
      <c r="U122" s="379"/>
      <c r="V122" s="379"/>
      <c r="W122" s="379"/>
      <c r="X122" s="379"/>
    </row>
    <row r="123" spans="1:24" ht="20.5" hidden="1" customHeight="1" x14ac:dyDescent="0.3">
      <c r="A123" s="379"/>
      <c r="B123" s="386" t="s">
        <v>554</v>
      </c>
      <c r="C123" s="386" t="s">
        <v>1198</v>
      </c>
      <c r="D123" s="409" t="s">
        <v>934</v>
      </c>
      <c r="E123" s="419" t="s">
        <v>376</v>
      </c>
      <c r="F123" s="413">
        <v>25</v>
      </c>
      <c r="G123" s="390">
        <v>345020</v>
      </c>
      <c r="H123" s="512">
        <v>13800.8</v>
      </c>
      <c r="I123" s="514">
        <v>1338210</v>
      </c>
      <c r="J123" s="514">
        <v>1338234</v>
      </c>
      <c r="K123" s="391"/>
      <c r="L123" s="392"/>
      <c r="M123" s="379"/>
      <c r="N123" s="394"/>
      <c r="O123" s="391"/>
      <c r="P123" s="392"/>
      <c r="Q123" s="379"/>
      <c r="R123" s="379"/>
      <c r="S123" s="379"/>
      <c r="T123" s="379"/>
      <c r="U123" s="379"/>
      <c r="V123" s="379"/>
      <c r="W123" s="379"/>
      <c r="X123" s="379"/>
    </row>
    <row r="124" spans="1:24" ht="20.5" hidden="1" customHeight="1" x14ac:dyDescent="0.3">
      <c r="A124" s="379"/>
      <c r="B124" s="386" t="s">
        <v>554</v>
      </c>
      <c r="C124" s="386" t="s">
        <v>1200</v>
      </c>
      <c r="D124" s="409" t="s">
        <v>934</v>
      </c>
      <c r="E124" s="419" t="s">
        <v>408</v>
      </c>
      <c r="F124" s="413">
        <v>25</v>
      </c>
      <c r="G124" s="390">
        <v>457895</v>
      </c>
      <c r="H124" s="513">
        <v>18315.8</v>
      </c>
      <c r="I124" s="514">
        <v>1338235</v>
      </c>
      <c r="J124" s="514">
        <v>1338259</v>
      </c>
      <c r="K124" s="391"/>
      <c r="L124" s="392"/>
      <c r="M124" s="379"/>
      <c r="N124" s="394"/>
      <c r="O124" s="391"/>
      <c r="P124" s="392"/>
      <c r="Q124" s="379"/>
      <c r="R124" s="379"/>
      <c r="S124" s="379"/>
      <c r="T124" s="379"/>
      <c r="U124" s="379"/>
      <c r="V124" s="379"/>
      <c r="W124" s="379"/>
      <c r="X124" s="379"/>
    </row>
    <row r="125" spans="1:24" ht="20.5" hidden="1" customHeight="1" x14ac:dyDescent="0.3">
      <c r="A125" s="379"/>
      <c r="B125" s="386" t="s">
        <v>554</v>
      </c>
      <c r="C125" s="386" t="s">
        <v>1202</v>
      </c>
      <c r="D125" s="409" t="s">
        <v>934</v>
      </c>
      <c r="E125" s="419" t="s">
        <v>409</v>
      </c>
      <c r="F125" s="413">
        <v>25</v>
      </c>
      <c r="G125" s="390">
        <v>467895</v>
      </c>
      <c r="H125" s="513">
        <v>18715.8</v>
      </c>
      <c r="I125" s="514">
        <v>1338260</v>
      </c>
      <c r="J125" s="514">
        <v>1338284</v>
      </c>
      <c r="K125" s="391"/>
      <c r="L125" s="392"/>
      <c r="M125" s="379"/>
      <c r="N125" s="394"/>
      <c r="O125" s="391"/>
      <c r="P125" s="392"/>
      <c r="Q125" s="379"/>
      <c r="R125" s="379"/>
      <c r="S125" s="379"/>
      <c r="T125" s="379"/>
      <c r="U125" s="379"/>
      <c r="V125" s="379"/>
      <c r="W125" s="379"/>
      <c r="X125" s="379"/>
    </row>
    <row r="126" spans="1:24" ht="20.5" hidden="1" customHeight="1" x14ac:dyDescent="0.3">
      <c r="A126" s="379"/>
      <c r="B126" s="386" t="s">
        <v>554</v>
      </c>
      <c r="C126" s="386" t="s">
        <v>1204</v>
      </c>
      <c r="D126" s="409" t="s">
        <v>934</v>
      </c>
      <c r="E126" s="419" t="s">
        <v>489</v>
      </c>
      <c r="F126" s="413">
        <v>25</v>
      </c>
      <c r="G126" s="390">
        <v>309645</v>
      </c>
      <c r="H126" s="516">
        <v>12385.8</v>
      </c>
      <c r="I126" s="514">
        <v>1338285</v>
      </c>
      <c r="J126" s="514">
        <v>1338309</v>
      </c>
      <c r="K126" s="391"/>
      <c r="L126" s="392"/>
      <c r="M126" s="379"/>
      <c r="N126" s="394"/>
      <c r="O126" s="391"/>
      <c r="P126" s="392"/>
      <c r="Q126" s="379"/>
      <c r="R126" s="379"/>
      <c r="S126" s="379"/>
      <c r="T126" s="379"/>
      <c r="U126" s="379"/>
      <c r="V126" s="379"/>
      <c r="W126" s="379"/>
      <c r="X126" s="379"/>
    </row>
    <row r="127" spans="1:24" ht="20.5" hidden="1" customHeight="1" x14ac:dyDescent="0.3">
      <c r="A127" s="379"/>
      <c r="B127" s="386" t="s">
        <v>554</v>
      </c>
      <c r="C127" s="386" t="s">
        <v>1206</v>
      </c>
      <c r="D127" s="409" t="s">
        <v>934</v>
      </c>
      <c r="E127" s="419" t="s">
        <v>489</v>
      </c>
      <c r="F127" s="413">
        <v>25</v>
      </c>
      <c r="G127" s="390">
        <v>309645</v>
      </c>
      <c r="H127" s="516">
        <v>12385.8</v>
      </c>
      <c r="I127" s="514">
        <v>1338310</v>
      </c>
      <c r="J127" s="514">
        <v>1338334</v>
      </c>
      <c r="K127" s="391"/>
      <c r="L127" s="392"/>
      <c r="M127" s="379"/>
      <c r="N127" s="394"/>
      <c r="O127" s="391"/>
      <c r="P127" s="392"/>
      <c r="Q127" s="379"/>
      <c r="R127" s="379"/>
      <c r="S127" s="379"/>
      <c r="T127" s="379"/>
      <c r="U127" s="379"/>
      <c r="V127" s="379"/>
      <c r="W127" s="379"/>
      <c r="X127" s="379"/>
    </row>
    <row r="128" spans="1:24" ht="20.5" hidden="1" customHeight="1" x14ac:dyDescent="0.3">
      <c r="A128" s="379"/>
      <c r="B128" s="386" t="s">
        <v>554</v>
      </c>
      <c r="C128" s="386" t="s">
        <v>1208</v>
      </c>
      <c r="D128" s="409" t="s">
        <v>934</v>
      </c>
      <c r="E128" s="419" t="s">
        <v>44</v>
      </c>
      <c r="F128" s="413">
        <v>25</v>
      </c>
      <c r="G128" s="390">
        <v>390520</v>
      </c>
      <c r="H128" s="516">
        <v>15620.8</v>
      </c>
      <c r="I128" s="514">
        <v>1338335</v>
      </c>
      <c r="J128" s="514">
        <v>1338359</v>
      </c>
      <c r="K128" s="391"/>
      <c r="L128" s="392"/>
      <c r="M128" s="379"/>
      <c r="N128" s="394"/>
      <c r="O128" s="391"/>
      <c r="P128" s="392"/>
      <c r="Q128" s="379"/>
      <c r="R128" s="379"/>
      <c r="S128" s="379"/>
      <c r="T128" s="379"/>
      <c r="U128" s="379"/>
      <c r="V128" s="379"/>
      <c r="W128" s="379"/>
      <c r="X128" s="379"/>
    </row>
    <row r="129" spans="1:24" ht="20.5" hidden="1" customHeight="1" x14ac:dyDescent="0.3">
      <c r="A129" s="379"/>
      <c r="B129" s="386" t="s">
        <v>554</v>
      </c>
      <c r="C129" s="386" t="s">
        <v>1210</v>
      </c>
      <c r="D129" s="409" t="s">
        <v>934</v>
      </c>
      <c r="E129" s="419" t="s">
        <v>44</v>
      </c>
      <c r="F129" s="413">
        <v>25</v>
      </c>
      <c r="G129" s="390">
        <v>390520</v>
      </c>
      <c r="H129" s="516">
        <v>15620.8</v>
      </c>
      <c r="I129" s="514">
        <v>1338360</v>
      </c>
      <c r="J129" s="514">
        <v>1338384</v>
      </c>
      <c r="K129" s="391"/>
      <c r="L129" s="392"/>
      <c r="M129" s="379"/>
      <c r="N129" s="394"/>
      <c r="O129" s="391"/>
      <c r="P129" s="392"/>
      <c r="Q129" s="379"/>
      <c r="R129" s="379"/>
      <c r="S129" s="379"/>
      <c r="T129" s="379"/>
      <c r="U129" s="379"/>
      <c r="V129" s="379"/>
      <c r="W129" s="379"/>
      <c r="X129" s="379"/>
    </row>
    <row r="130" spans="1:24" ht="20.5" hidden="1" customHeight="1" x14ac:dyDescent="0.3">
      <c r="A130" s="379"/>
      <c r="B130" s="386" t="s">
        <v>554</v>
      </c>
      <c r="C130" s="386" t="s">
        <v>1212</v>
      </c>
      <c r="D130" s="409" t="s">
        <v>934</v>
      </c>
      <c r="E130" s="419" t="s">
        <v>228</v>
      </c>
      <c r="F130" s="413">
        <v>25</v>
      </c>
      <c r="G130" s="390">
        <v>231344.99999999997</v>
      </c>
      <c r="H130" s="515">
        <v>9253.7999999999993</v>
      </c>
      <c r="I130" s="514">
        <v>1338385</v>
      </c>
      <c r="J130" s="514">
        <v>1338409</v>
      </c>
      <c r="K130" s="391"/>
      <c r="L130" s="392"/>
      <c r="M130" s="379"/>
      <c r="N130" s="394"/>
      <c r="O130" s="391"/>
      <c r="P130" s="392"/>
      <c r="Q130" s="379"/>
      <c r="R130" s="379"/>
      <c r="S130" s="379"/>
      <c r="T130" s="379"/>
      <c r="U130" s="379"/>
      <c r="V130" s="379"/>
      <c r="W130" s="379"/>
      <c r="X130" s="379"/>
    </row>
    <row r="131" spans="1:24" ht="20.5" hidden="1" customHeight="1" x14ac:dyDescent="0.3">
      <c r="A131" s="379"/>
      <c r="B131" s="386" t="s">
        <v>554</v>
      </c>
      <c r="C131" s="386" t="s">
        <v>1214</v>
      </c>
      <c r="D131" s="409" t="s">
        <v>934</v>
      </c>
      <c r="E131" s="419" t="s">
        <v>410</v>
      </c>
      <c r="F131" s="413">
        <v>25</v>
      </c>
      <c r="G131" s="390">
        <v>544270</v>
      </c>
      <c r="H131" s="515">
        <v>21770.799999999999</v>
      </c>
      <c r="I131" s="514">
        <v>1338410</v>
      </c>
      <c r="J131" s="514">
        <v>1338434</v>
      </c>
      <c r="K131" s="391"/>
      <c r="L131" s="392"/>
      <c r="M131" s="379"/>
      <c r="N131" s="394"/>
      <c r="O131" s="391"/>
      <c r="P131" s="392"/>
      <c r="Q131" s="379"/>
      <c r="R131" s="379"/>
      <c r="S131" s="379"/>
      <c r="T131" s="379"/>
      <c r="U131" s="379"/>
      <c r="V131" s="379"/>
      <c r="W131" s="379"/>
      <c r="X131" s="379"/>
    </row>
    <row r="132" spans="1:24" ht="20.5" hidden="1" customHeight="1" x14ac:dyDescent="0.3">
      <c r="A132" s="379"/>
      <c r="B132" s="386" t="s">
        <v>554</v>
      </c>
      <c r="C132" s="386" t="s">
        <v>1216</v>
      </c>
      <c r="D132" s="409" t="s">
        <v>934</v>
      </c>
      <c r="E132" s="419" t="s">
        <v>116</v>
      </c>
      <c r="F132" s="413">
        <v>25</v>
      </c>
      <c r="G132" s="390">
        <v>631420</v>
      </c>
      <c r="H132" s="513">
        <v>25256.799999999999</v>
      </c>
      <c r="I132" s="514">
        <v>1338435</v>
      </c>
      <c r="J132" s="514">
        <v>1338459</v>
      </c>
      <c r="K132" s="391"/>
      <c r="L132" s="392"/>
      <c r="M132" s="379"/>
      <c r="N132" s="394"/>
      <c r="O132" s="391"/>
      <c r="P132" s="392"/>
      <c r="Q132" s="379"/>
      <c r="R132" s="379"/>
      <c r="S132" s="379"/>
      <c r="T132" s="379"/>
      <c r="U132" s="379"/>
      <c r="V132" s="379"/>
      <c r="W132" s="379"/>
      <c r="X132" s="379"/>
    </row>
    <row r="133" spans="1:24" ht="20.5" hidden="1" customHeight="1" x14ac:dyDescent="0.3">
      <c r="A133" s="379"/>
      <c r="B133" s="386" t="s">
        <v>554</v>
      </c>
      <c r="C133" s="386" t="s">
        <v>1218</v>
      </c>
      <c r="D133" s="409" t="s">
        <v>934</v>
      </c>
      <c r="E133" s="419" t="s">
        <v>116</v>
      </c>
      <c r="F133" s="413">
        <v>25</v>
      </c>
      <c r="G133" s="390">
        <v>631420</v>
      </c>
      <c r="H133" s="513">
        <v>25256.799999999999</v>
      </c>
      <c r="I133" s="514">
        <v>1338460</v>
      </c>
      <c r="J133" s="514">
        <v>1338484</v>
      </c>
      <c r="K133" s="391"/>
      <c r="L133" s="392"/>
      <c r="M133" s="379"/>
      <c r="N133" s="394"/>
      <c r="O133" s="391"/>
      <c r="P133" s="392"/>
      <c r="Q133" s="379"/>
      <c r="R133" s="379"/>
      <c r="S133" s="379"/>
      <c r="T133" s="379"/>
      <c r="U133" s="379"/>
      <c r="V133" s="379"/>
      <c r="W133" s="379"/>
      <c r="X133" s="379"/>
    </row>
    <row r="134" spans="1:24" ht="20.5" hidden="1" customHeight="1" x14ac:dyDescent="0.3">
      <c r="A134" s="379"/>
      <c r="B134" s="386" t="s">
        <v>554</v>
      </c>
      <c r="C134" s="386" t="s">
        <v>1220</v>
      </c>
      <c r="D134" s="409" t="s">
        <v>934</v>
      </c>
      <c r="E134" s="419" t="s">
        <v>116</v>
      </c>
      <c r="F134" s="413">
        <v>25</v>
      </c>
      <c r="G134" s="390">
        <v>631420</v>
      </c>
      <c r="H134" s="513">
        <v>25256.799999999999</v>
      </c>
      <c r="I134" s="514">
        <v>1338485</v>
      </c>
      <c r="J134" s="514">
        <v>1338509</v>
      </c>
      <c r="K134" s="391"/>
      <c r="L134" s="392"/>
      <c r="M134" s="379"/>
      <c r="N134" s="394"/>
      <c r="O134" s="391"/>
      <c r="P134" s="392"/>
      <c r="Q134" s="379"/>
      <c r="R134" s="379"/>
      <c r="S134" s="379"/>
      <c r="T134" s="379"/>
      <c r="U134" s="379"/>
      <c r="V134" s="379"/>
      <c r="W134" s="379"/>
      <c r="X134" s="379"/>
    </row>
    <row r="135" spans="1:24" ht="20.5" hidden="1" customHeight="1" x14ac:dyDescent="0.3">
      <c r="A135" s="379"/>
      <c r="B135" s="386" t="s">
        <v>554</v>
      </c>
      <c r="C135" s="386" t="s">
        <v>1222</v>
      </c>
      <c r="D135" s="409" t="s">
        <v>934</v>
      </c>
      <c r="E135" s="419" t="s">
        <v>116</v>
      </c>
      <c r="F135" s="413">
        <v>25</v>
      </c>
      <c r="G135" s="390">
        <v>631420</v>
      </c>
      <c r="H135" s="513">
        <v>25256.799999999999</v>
      </c>
      <c r="I135" s="514">
        <v>1338510</v>
      </c>
      <c r="J135" s="514">
        <v>1338534</v>
      </c>
      <c r="K135" s="391"/>
      <c r="L135" s="392"/>
      <c r="M135" s="379"/>
      <c r="N135" s="394"/>
      <c r="O135" s="391"/>
      <c r="P135" s="392"/>
      <c r="Q135" s="379"/>
      <c r="R135" s="379"/>
      <c r="S135" s="379"/>
      <c r="T135" s="379"/>
      <c r="U135" s="379"/>
      <c r="V135" s="379"/>
      <c r="W135" s="379"/>
      <c r="X135" s="379"/>
    </row>
    <row r="136" spans="1:24" ht="20.5" hidden="1" customHeight="1" x14ac:dyDescent="0.3">
      <c r="A136" s="379"/>
      <c r="B136" s="386" t="s">
        <v>554</v>
      </c>
      <c r="C136" s="386" t="s">
        <v>1224</v>
      </c>
      <c r="D136" s="409" t="s">
        <v>934</v>
      </c>
      <c r="E136" s="419" t="s">
        <v>116</v>
      </c>
      <c r="F136" s="413">
        <v>25</v>
      </c>
      <c r="G136" s="390">
        <v>631420</v>
      </c>
      <c r="H136" s="513">
        <v>25256.799999999999</v>
      </c>
      <c r="I136" s="514">
        <v>1338535</v>
      </c>
      <c r="J136" s="514">
        <v>1338559</v>
      </c>
      <c r="K136" s="391"/>
      <c r="L136" s="392"/>
      <c r="M136" s="379"/>
      <c r="N136" s="394"/>
      <c r="O136" s="391"/>
      <c r="P136" s="392"/>
      <c r="Q136" s="379"/>
      <c r="R136" s="379"/>
      <c r="S136" s="379"/>
      <c r="T136" s="379"/>
      <c r="U136" s="379"/>
      <c r="V136" s="379"/>
      <c r="W136" s="379"/>
      <c r="X136" s="379"/>
    </row>
    <row r="137" spans="1:24" ht="20.5" hidden="1" customHeight="1" x14ac:dyDescent="0.3">
      <c r="A137" s="379"/>
      <c r="B137" s="386" t="s">
        <v>554</v>
      </c>
      <c r="C137" s="386" t="s">
        <v>1226</v>
      </c>
      <c r="D137" s="409" t="s">
        <v>934</v>
      </c>
      <c r="E137" s="419" t="s">
        <v>116</v>
      </c>
      <c r="F137" s="413">
        <v>20</v>
      </c>
      <c r="G137" s="390">
        <v>505136</v>
      </c>
      <c r="H137" s="513">
        <v>25256.799999999999</v>
      </c>
      <c r="I137" s="514">
        <v>1338560</v>
      </c>
      <c r="J137" s="514">
        <v>1338579</v>
      </c>
      <c r="K137" s="391"/>
      <c r="L137" s="392"/>
      <c r="M137" s="379"/>
      <c r="N137" s="394"/>
      <c r="O137" s="391"/>
      <c r="P137" s="392"/>
      <c r="Q137" s="379"/>
      <c r="R137" s="379"/>
      <c r="S137" s="379"/>
      <c r="T137" s="379"/>
      <c r="U137" s="379"/>
      <c r="V137" s="379"/>
      <c r="W137" s="379"/>
      <c r="X137" s="379"/>
    </row>
    <row r="138" spans="1:24" ht="20.5" hidden="1" customHeight="1" x14ac:dyDescent="0.3">
      <c r="A138" s="379"/>
      <c r="B138" s="386" t="s">
        <v>554</v>
      </c>
      <c r="C138" s="386" t="s">
        <v>1228</v>
      </c>
      <c r="D138" s="421" t="s">
        <v>549</v>
      </c>
      <c r="E138" s="421" t="s">
        <v>408</v>
      </c>
      <c r="F138" s="413">
        <v>25</v>
      </c>
      <c r="G138" s="390">
        <v>457895</v>
      </c>
      <c r="H138" s="513">
        <v>18315.8</v>
      </c>
      <c r="I138" s="514">
        <v>1338580</v>
      </c>
      <c r="J138" s="514">
        <v>1338604</v>
      </c>
      <c r="K138" s="391"/>
      <c r="L138" s="392"/>
      <c r="M138" s="379"/>
      <c r="N138" s="394"/>
      <c r="O138" s="391"/>
      <c r="P138" s="392"/>
      <c r="Q138" s="379"/>
      <c r="R138" s="379"/>
      <c r="S138" s="379"/>
      <c r="T138" s="379"/>
      <c r="U138" s="379"/>
      <c r="V138" s="379"/>
      <c r="W138" s="379"/>
      <c r="X138" s="379"/>
    </row>
    <row r="139" spans="1:24" ht="20.5" hidden="1" customHeight="1" x14ac:dyDescent="0.3">
      <c r="A139" s="379"/>
      <c r="B139" s="386" t="s">
        <v>554</v>
      </c>
      <c r="C139" s="386" t="s">
        <v>1230</v>
      </c>
      <c r="D139" s="421" t="s">
        <v>549</v>
      </c>
      <c r="E139" s="421" t="s">
        <v>408</v>
      </c>
      <c r="F139" s="413">
        <v>25</v>
      </c>
      <c r="G139" s="390">
        <v>457895</v>
      </c>
      <c r="H139" s="513">
        <v>18315.8</v>
      </c>
      <c r="I139" s="514">
        <v>1338605</v>
      </c>
      <c r="J139" s="514">
        <v>1338629</v>
      </c>
      <c r="K139" s="391"/>
      <c r="L139" s="392"/>
      <c r="M139" s="379"/>
      <c r="N139" s="394"/>
      <c r="O139" s="391"/>
      <c r="P139" s="392"/>
      <c r="Q139" s="379"/>
      <c r="R139" s="379"/>
      <c r="S139" s="379"/>
      <c r="T139" s="379"/>
      <c r="U139" s="379"/>
      <c r="V139" s="379"/>
      <c r="W139" s="379"/>
      <c r="X139" s="379"/>
    </row>
    <row r="140" spans="1:24" ht="20.5" hidden="1" customHeight="1" x14ac:dyDescent="0.3">
      <c r="A140" s="379"/>
      <c r="B140" s="386" t="s">
        <v>554</v>
      </c>
      <c r="C140" s="386" t="s">
        <v>1232</v>
      </c>
      <c r="D140" s="421" t="s">
        <v>549</v>
      </c>
      <c r="E140" s="421" t="s">
        <v>408</v>
      </c>
      <c r="F140" s="413">
        <v>25</v>
      </c>
      <c r="G140" s="390">
        <v>457895</v>
      </c>
      <c r="H140" s="513">
        <v>18315.8</v>
      </c>
      <c r="I140" s="514">
        <v>1338630</v>
      </c>
      <c r="J140" s="514">
        <v>1338654</v>
      </c>
      <c r="K140" s="391"/>
      <c r="L140" s="392"/>
      <c r="M140" s="379"/>
      <c r="N140" s="394"/>
      <c r="O140" s="391"/>
      <c r="P140" s="392"/>
      <c r="Q140" s="379"/>
      <c r="R140" s="379"/>
      <c r="S140" s="379"/>
      <c r="T140" s="379"/>
      <c r="U140" s="379"/>
      <c r="V140" s="379"/>
      <c r="W140" s="379"/>
      <c r="X140" s="379"/>
    </row>
    <row r="141" spans="1:24" ht="20.5" hidden="1" customHeight="1" x14ac:dyDescent="0.3">
      <c r="A141" s="379"/>
      <c r="B141" s="386" t="s">
        <v>554</v>
      </c>
      <c r="C141" s="386" t="s">
        <v>1234</v>
      </c>
      <c r="D141" s="421" t="s">
        <v>549</v>
      </c>
      <c r="E141" s="421" t="s">
        <v>409</v>
      </c>
      <c r="F141" s="413">
        <v>25</v>
      </c>
      <c r="G141" s="390">
        <v>467895</v>
      </c>
      <c r="H141" s="513">
        <v>18715.8</v>
      </c>
      <c r="I141" s="514">
        <v>1338655</v>
      </c>
      <c r="J141" s="514">
        <v>1338679</v>
      </c>
      <c r="K141" s="391"/>
      <c r="L141" s="392"/>
      <c r="M141" s="379"/>
      <c r="N141" s="394"/>
      <c r="O141" s="391"/>
      <c r="P141" s="392"/>
      <c r="Q141" s="379"/>
      <c r="R141" s="379"/>
      <c r="S141" s="379"/>
      <c r="T141" s="379"/>
      <c r="U141" s="379"/>
      <c r="V141" s="379"/>
      <c r="W141" s="379"/>
      <c r="X141" s="379"/>
    </row>
    <row r="142" spans="1:24" ht="20.5" hidden="1" customHeight="1" x14ac:dyDescent="0.3">
      <c r="A142" s="379"/>
      <c r="B142" s="386" t="s">
        <v>554</v>
      </c>
      <c r="C142" s="386" t="s">
        <v>1236</v>
      </c>
      <c r="D142" s="421" t="s">
        <v>549</v>
      </c>
      <c r="E142" s="421" t="s">
        <v>409</v>
      </c>
      <c r="F142" s="413">
        <v>25</v>
      </c>
      <c r="G142" s="390">
        <v>467895</v>
      </c>
      <c r="H142" s="513">
        <v>18715.8</v>
      </c>
      <c r="I142" s="514">
        <v>1338680</v>
      </c>
      <c r="J142" s="514">
        <v>1338704</v>
      </c>
      <c r="K142" s="391"/>
      <c r="L142" s="392"/>
      <c r="M142" s="379"/>
      <c r="N142" s="394"/>
      <c r="O142" s="391"/>
      <c r="P142" s="392"/>
      <c r="Q142" s="379"/>
      <c r="R142" s="379"/>
      <c r="S142" s="379"/>
      <c r="T142" s="379"/>
      <c r="U142" s="379"/>
      <c r="V142" s="379"/>
      <c r="W142" s="379"/>
      <c r="X142" s="379"/>
    </row>
    <row r="143" spans="1:24" ht="20.5" hidden="1" customHeight="1" x14ac:dyDescent="0.3">
      <c r="A143" s="379"/>
      <c r="B143" s="386" t="s">
        <v>554</v>
      </c>
      <c r="C143" s="386" t="s">
        <v>1238</v>
      </c>
      <c r="D143" s="421" t="s">
        <v>549</v>
      </c>
      <c r="E143" s="421" t="s">
        <v>409</v>
      </c>
      <c r="F143" s="413">
        <v>25</v>
      </c>
      <c r="G143" s="390">
        <v>467895</v>
      </c>
      <c r="H143" s="513">
        <v>18715.8</v>
      </c>
      <c r="I143" s="514">
        <v>1338705</v>
      </c>
      <c r="J143" s="514">
        <v>1338729</v>
      </c>
      <c r="K143" s="391"/>
      <c r="L143" s="392"/>
      <c r="M143" s="379"/>
      <c r="N143" s="394"/>
      <c r="O143" s="391"/>
      <c r="P143" s="392"/>
      <c r="Q143" s="379"/>
      <c r="R143" s="379"/>
      <c r="S143" s="379"/>
      <c r="T143" s="379"/>
      <c r="U143" s="379"/>
      <c r="V143" s="379"/>
      <c r="W143" s="379"/>
      <c r="X143" s="379"/>
    </row>
    <row r="144" spans="1:24" ht="20.5" hidden="1" customHeight="1" x14ac:dyDescent="0.3">
      <c r="A144" s="379"/>
      <c r="B144" s="386" t="s">
        <v>554</v>
      </c>
      <c r="C144" s="386" t="s">
        <v>1240</v>
      </c>
      <c r="D144" s="421" t="s">
        <v>549</v>
      </c>
      <c r="E144" s="421" t="s">
        <v>955</v>
      </c>
      <c r="F144" s="413">
        <v>25</v>
      </c>
      <c r="G144" s="390">
        <v>457520</v>
      </c>
      <c r="H144" s="513">
        <v>18300.8</v>
      </c>
      <c r="I144" s="514">
        <v>1338730</v>
      </c>
      <c r="J144" s="514">
        <v>1338754</v>
      </c>
      <c r="K144" s="391"/>
      <c r="L144" s="392"/>
      <c r="M144" s="379"/>
      <c r="N144" s="394"/>
      <c r="O144" s="391"/>
      <c r="P144" s="392"/>
      <c r="Q144" s="379"/>
      <c r="R144" s="379"/>
      <c r="S144" s="379"/>
      <c r="T144" s="379"/>
      <c r="U144" s="379"/>
      <c r="V144" s="379"/>
      <c r="W144" s="379"/>
      <c r="X144" s="379"/>
    </row>
    <row r="145" spans="1:24" ht="20.5" hidden="1" customHeight="1" x14ac:dyDescent="0.3">
      <c r="A145" s="379"/>
      <c r="B145" s="386" t="s">
        <v>554</v>
      </c>
      <c r="C145" s="386" t="s">
        <v>1242</v>
      </c>
      <c r="D145" s="421" t="s">
        <v>549</v>
      </c>
      <c r="E145" s="421" t="s">
        <v>955</v>
      </c>
      <c r="F145" s="413">
        <v>25</v>
      </c>
      <c r="G145" s="390">
        <v>457520</v>
      </c>
      <c r="H145" s="513">
        <v>18300.8</v>
      </c>
      <c r="I145" s="514">
        <v>1338755</v>
      </c>
      <c r="J145" s="514">
        <v>1338779</v>
      </c>
      <c r="K145" s="391"/>
      <c r="L145" s="392"/>
      <c r="M145" s="379"/>
      <c r="N145" s="394"/>
      <c r="O145" s="391"/>
      <c r="P145" s="392"/>
      <c r="Q145" s="379"/>
      <c r="R145" s="379"/>
      <c r="S145" s="379"/>
      <c r="T145" s="379"/>
      <c r="U145" s="379"/>
      <c r="V145" s="379"/>
      <c r="W145" s="379"/>
      <c r="X145" s="379"/>
    </row>
    <row r="146" spans="1:24" ht="20.5" hidden="1" customHeight="1" x14ac:dyDescent="0.3">
      <c r="A146" s="379"/>
      <c r="B146" s="386" t="s">
        <v>554</v>
      </c>
      <c r="C146" s="386" t="s">
        <v>1244</v>
      </c>
      <c r="D146" s="421" t="s">
        <v>549</v>
      </c>
      <c r="E146" s="421" t="s">
        <v>955</v>
      </c>
      <c r="F146" s="413">
        <v>25</v>
      </c>
      <c r="G146" s="390">
        <v>457520</v>
      </c>
      <c r="H146" s="513">
        <v>18300.8</v>
      </c>
      <c r="I146" s="514">
        <v>1338780</v>
      </c>
      <c r="J146" s="514">
        <v>1338804</v>
      </c>
      <c r="K146" s="391"/>
      <c r="L146" s="392"/>
      <c r="M146" s="379"/>
      <c r="N146" s="394"/>
      <c r="O146" s="391"/>
      <c r="P146" s="392"/>
      <c r="Q146" s="379"/>
      <c r="R146" s="379"/>
      <c r="S146" s="379"/>
      <c r="T146" s="379"/>
      <c r="U146" s="379"/>
      <c r="V146" s="379"/>
      <c r="W146" s="379"/>
      <c r="X146" s="379"/>
    </row>
    <row r="147" spans="1:24" ht="20.5" hidden="1" customHeight="1" x14ac:dyDescent="0.3">
      <c r="A147" s="379"/>
      <c r="B147" s="386" t="s">
        <v>554</v>
      </c>
      <c r="C147" s="386" t="s">
        <v>1246</v>
      </c>
      <c r="D147" s="421" t="s">
        <v>549</v>
      </c>
      <c r="E147" s="421" t="s">
        <v>955</v>
      </c>
      <c r="F147" s="413">
        <v>25</v>
      </c>
      <c r="G147" s="390">
        <v>457520</v>
      </c>
      <c r="H147" s="513">
        <v>18300.8</v>
      </c>
      <c r="I147" s="514">
        <v>1338805</v>
      </c>
      <c r="J147" s="514">
        <v>1338829</v>
      </c>
      <c r="K147" s="391"/>
      <c r="L147" s="392"/>
      <c r="M147" s="379"/>
      <c r="N147" s="394"/>
      <c r="O147" s="391"/>
      <c r="P147" s="392"/>
      <c r="Q147" s="379"/>
      <c r="R147" s="379"/>
      <c r="S147" s="379"/>
      <c r="T147" s="379"/>
      <c r="U147" s="379"/>
      <c r="V147" s="379"/>
      <c r="W147" s="379"/>
      <c r="X147" s="379"/>
    </row>
    <row r="148" spans="1:24" ht="20.5" hidden="1" customHeight="1" x14ac:dyDescent="0.3">
      <c r="A148" s="379"/>
      <c r="B148" s="386" t="s">
        <v>554</v>
      </c>
      <c r="C148" s="386" t="s">
        <v>1248</v>
      </c>
      <c r="D148" s="421" t="s">
        <v>549</v>
      </c>
      <c r="E148" s="422" t="s">
        <v>141</v>
      </c>
      <c r="F148" s="413">
        <v>25</v>
      </c>
      <c r="G148" s="390">
        <v>304445</v>
      </c>
      <c r="H148" s="515">
        <v>12177.8</v>
      </c>
      <c r="I148" s="514">
        <v>1338830</v>
      </c>
      <c r="J148" s="514">
        <v>1338854</v>
      </c>
      <c r="K148" s="391"/>
      <c r="L148" s="392"/>
      <c r="M148" s="379"/>
      <c r="N148" s="394"/>
      <c r="O148" s="391"/>
      <c r="P148" s="392"/>
      <c r="Q148" s="379"/>
      <c r="R148" s="379"/>
      <c r="S148" s="379"/>
      <c r="T148" s="379"/>
      <c r="U148" s="379"/>
      <c r="V148" s="379"/>
      <c r="W148" s="379"/>
      <c r="X148" s="379"/>
    </row>
    <row r="149" spans="1:24" ht="20.5" hidden="1" customHeight="1" x14ac:dyDescent="0.3">
      <c r="A149" s="379"/>
      <c r="B149" s="386" t="s">
        <v>554</v>
      </c>
      <c r="C149" s="386" t="s">
        <v>1250</v>
      </c>
      <c r="D149" s="421" t="s">
        <v>549</v>
      </c>
      <c r="E149" s="421" t="s">
        <v>141</v>
      </c>
      <c r="F149" s="413">
        <v>25</v>
      </c>
      <c r="G149" s="390">
        <v>304445</v>
      </c>
      <c r="H149" s="515">
        <v>12177.8</v>
      </c>
      <c r="I149" s="514">
        <v>1338855</v>
      </c>
      <c r="J149" s="514">
        <v>1338879</v>
      </c>
      <c r="K149" s="391"/>
      <c r="L149" s="392"/>
      <c r="M149" s="379"/>
      <c r="N149" s="394"/>
      <c r="O149" s="391"/>
      <c r="P149" s="392"/>
      <c r="Q149" s="379"/>
      <c r="R149" s="379"/>
      <c r="S149" s="379"/>
      <c r="T149" s="379"/>
      <c r="U149" s="379"/>
      <c r="V149" s="379"/>
      <c r="W149" s="379"/>
      <c r="X149" s="379"/>
    </row>
    <row r="150" spans="1:24" ht="20.5" hidden="1" customHeight="1" x14ac:dyDescent="0.3">
      <c r="A150" s="379"/>
      <c r="B150" s="386" t="s">
        <v>554</v>
      </c>
      <c r="C150" s="386" t="s">
        <v>1252</v>
      </c>
      <c r="D150" s="421" t="s">
        <v>549</v>
      </c>
      <c r="E150" s="421" t="s">
        <v>141</v>
      </c>
      <c r="F150" s="413">
        <v>25</v>
      </c>
      <c r="G150" s="390">
        <v>304445</v>
      </c>
      <c r="H150" s="515">
        <v>12177.8</v>
      </c>
      <c r="I150" s="514">
        <v>1338880</v>
      </c>
      <c r="J150" s="514">
        <v>1338904</v>
      </c>
      <c r="K150" s="391"/>
      <c r="L150" s="392"/>
      <c r="M150" s="379"/>
      <c r="N150" s="394"/>
      <c r="O150" s="391"/>
      <c r="P150" s="392"/>
      <c r="Q150" s="379"/>
      <c r="R150" s="379"/>
      <c r="S150" s="379"/>
      <c r="T150" s="379"/>
      <c r="U150" s="379"/>
      <c r="V150" s="379"/>
      <c r="W150" s="379"/>
      <c r="X150" s="379"/>
    </row>
    <row r="151" spans="1:24" ht="20.5" hidden="1" customHeight="1" x14ac:dyDescent="0.3">
      <c r="A151" s="379"/>
      <c r="B151" s="386" t="s">
        <v>554</v>
      </c>
      <c r="C151" s="386" t="s">
        <v>1254</v>
      </c>
      <c r="D151" s="421" t="s">
        <v>549</v>
      </c>
      <c r="E151" s="421" t="s">
        <v>141</v>
      </c>
      <c r="F151" s="413">
        <v>25</v>
      </c>
      <c r="G151" s="390">
        <v>304445</v>
      </c>
      <c r="H151" s="515">
        <v>12177.8</v>
      </c>
      <c r="I151" s="514">
        <v>1338905</v>
      </c>
      <c r="J151" s="514">
        <v>1338929</v>
      </c>
      <c r="K151" s="391"/>
      <c r="L151" s="392"/>
      <c r="M151" s="379"/>
      <c r="N151" s="394"/>
      <c r="O151" s="391"/>
      <c r="P151" s="392"/>
      <c r="Q151" s="379"/>
      <c r="R151" s="379"/>
      <c r="S151" s="379"/>
      <c r="T151" s="379"/>
      <c r="U151" s="379"/>
      <c r="V151" s="379"/>
      <c r="W151" s="379"/>
      <c r="X151" s="379"/>
    </row>
    <row r="152" spans="1:24" ht="20.5" hidden="1" customHeight="1" x14ac:dyDescent="0.3">
      <c r="A152" s="379"/>
      <c r="B152" s="386" t="s">
        <v>554</v>
      </c>
      <c r="C152" s="386" t="s">
        <v>1256</v>
      </c>
      <c r="D152" s="421" t="s">
        <v>549</v>
      </c>
      <c r="E152" s="421" t="s">
        <v>144</v>
      </c>
      <c r="F152" s="413">
        <v>25</v>
      </c>
      <c r="G152" s="390">
        <v>403945</v>
      </c>
      <c r="H152" s="516">
        <v>16157.8</v>
      </c>
      <c r="I152" s="514">
        <v>1338930</v>
      </c>
      <c r="J152" s="514">
        <v>1338954</v>
      </c>
      <c r="K152" s="391"/>
      <c r="L152" s="392"/>
      <c r="M152" s="379"/>
      <c r="N152" s="394"/>
      <c r="O152" s="391"/>
      <c r="P152" s="392"/>
      <c r="Q152" s="379"/>
      <c r="R152" s="379"/>
      <c r="S152" s="379"/>
      <c r="T152" s="379"/>
      <c r="U152" s="379"/>
      <c r="V152" s="379"/>
      <c r="W152" s="379"/>
      <c r="X152" s="379"/>
    </row>
    <row r="153" spans="1:24" ht="20.5" hidden="1" customHeight="1" x14ac:dyDescent="0.3">
      <c r="A153" s="379"/>
      <c r="B153" s="386" t="s">
        <v>554</v>
      </c>
      <c r="C153" s="386" t="s">
        <v>1258</v>
      </c>
      <c r="D153" s="421" t="s">
        <v>549</v>
      </c>
      <c r="E153" s="421" t="s">
        <v>144</v>
      </c>
      <c r="F153" s="413">
        <v>25</v>
      </c>
      <c r="G153" s="390">
        <v>403945</v>
      </c>
      <c r="H153" s="516">
        <v>16157.8</v>
      </c>
      <c r="I153" s="514">
        <v>1338955</v>
      </c>
      <c r="J153" s="514">
        <v>1338979</v>
      </c>
      <c r="K153" s="391"/>
      <c r="L153" s="392"/>
      <c r="M153" s="379"/>
      <c r="N153" s="394"/>
      <c r="O153" s="391"/>
      <c r="P153" s="392"/>
      <c r="Q153" s="379"/>
      <c r="R153" s="379"/>
      <c r="S153" s="379"/>
      <c r="T153" s="379"/>
      <c r="U153" s="379"/>
      <c r="V153" s="379"/>
      <c r="W153" s="379"/>
      <c r="X153" s="379"/>
    </row>
    <row r="154" spans="1:24" ht="20.5" hidden="1" customHeight="1" x14ac:dyDescent="0.3">
      <c r="A154" s="379"/>
      <c r="B154" s="386" t="s">
        <v>554</v>
      </c>
      <c r="C154" s="386" t="s">
        <v>1260</v>
      </c>
      <c r="D154" s="421" t="s">
        <v>549</v>
      </c>
      <c r="E154" s="421" t="s">
        <v>144</v>
      </c>
      <c r="F154" s="413">
        <v>25</v>
      </c>
      <c r="G154" s="390">
        <v>403945</v>
      </c>
      <c r="H154" s="516">
        <v>16157.8</v>
      </c>
      <c r="I154" s="514">
        <v>1338980</v>
      </c>
      <c r="J154" s="514">
        <v>1339004</v>
      </c>
      <c r="K154" s="391"/>
      <c r="L154" s="392"/>
      <c r="M154" s="379"/>
      <c r="N154" s="394"/>
      <c r="O154" s="391"/>
      <c r="P154" s="392"/>
      <c r="Q154" s="379"/>
      <c r="R154" s="379"/>
      <c r="S154" s="379"/>
      <c r="T154" s="379"/>
      <c r="U154" s="379"/>
      <c r="V154" s="379"/>
      <c r="W154" s="379"/>
      <c r="X154" s="379"/>
    </row>
    <row r="155" spans="1:24" ht="20.5" hidden="1" customHeight="1" x14ac:dyDescent="0.3">
      <c r="A155" s="379"/>
      <c r="B155" s="386" t="s">
        <v>554</v>
      </c>
      <c r="C155" s="386" t="s">
        <v>1262</v>
      </c>
      <c r="D155" s="421" t="s">
        <v>549</v>
      </c>
      <c r="E155" s="421" t="s">
        <v>144</v>
      </c>
      <c r="F155" s="413">
        <v>25</v>
      </c>
      <c r="G155" s="390">
        <v>403945</v>
      </c>
      <c r="H155" s="516">
        <v>16157.8</v>
      </c>
      <c r="I155" s="514">
        <v>1339005</v>
      </c>
      <c r="J155" s="514">
        <v>1339029</v>
      </c>
      <c r="K155" s="391"/>
      <c r="L155" s="392"/>
      <c r="M155" s="379"/>
      <c r="N155" s="394"/>
      <c r="O155" s="391"/>
      <c r="P155" s="392"/>
      <c r="Q155" s="379"/>
      <c r="R155" s="379"/>
      <c r="S155" s="379"/>
      <c r="T155" s="379"/>
      <c r="U155" s="379"/>
      <c r="V155" s="379"/>
      <c r="W155" s="379"/>
      <c r="X155" s="379"/>
    </row>
    <row r="156" spans="1:24" ht="20.5" hidden="1" customHeight="1" x14ac:dyDescent="0.3">
      <c r="A156" s="379"/>
      <c r="B156" s="386" t="s">
        <v>554</v>
      </c>
      <c r="C156" s="386" t="s">
        <v>1264</v>
      </c>
      <c r="D156" s="421" t="s">
        <v>549</v>
      </c>
      <c r="E156" s="422" t="s">
        <v>26</v>
      </c>
      <c r="F156" s="413">
        <v>25</v>
      </c>
      <c r="G156" s="390">
        <v>193770</v>
      </c>
      <c r="H156" s="515">
        <v>7750.8</v>
      </c>
      <c r="I156" s="514">
        <v>1339030</v>
      </c>
      <c r="J156" s="514">
        <v>1339054</v>
      </c>
      <c r="K156" s="391"/>
      <c r="L156" s="392"/>
      <c r="M156" s="379"/>
      <c r="N156" s="394"/>
      <c r="O156" s="391"/>
      <c r="P156" s="392"/>
      <c r="Q156" s="379"/>
      <c r="R156" s="379"/>
      <c r="S156" s="379"/>
      <c r="T156" s="379"/>
      <c r="U156" s="379"/>
      <c r="V156" s="379"/>
      <c r="W156" s="379"/>
      <c r="X156" s="379"/>
    </row>
    <row r="157" spans="1:24" ht="20.5" hidden="1" customHeight="1" x14ac:dyDescent="0.3">
      <c r="A157" s="379"/>
      <c r="B157" s="386" t="s">
        <v>554</v>
      </c>
      <c r="C157" s="386" t="s">
        <v>1266</v>
      </c>
      <c r="D157" s="421" t="s">
        <v>549</v>
      </c>
      <c r="E157" s="422" t="s">
        <v>26</v>
      </c>
      <c r="F157" s="413">
        <v>25</v>
      </c>
      <c r="G157" s="390">
        <v>193770</v>
      </c>
      <c r="H157" s="515">
        <v>7750.8</v>
      </c>
      <c r="I157" s="514">
        <v>1339055</v>
      </c>
      <c r="J157" s="514">
        <v>1339079</v>
      </c>
      <c r="K157" s="391"/>
      <c r="L157" s="392"/>
      <c r="M157" s="379"/>
      <c r="N157" s="394"/>
      <c r="O157" s="391"/>
      <c r="P157" s="392"/>
      <c r="Q157" s="379"/>
      <c r="R157" s="379"/>
      <c r="S157" s="379"/>
      <c r="T157" s="379"/>
      <c r="U157" s="379"/>
      <c r="V157" s="379"/>
      <c r="W157" s="379"/>
      <c r="X157" s="379"/>
    </row>
    <row r="158" spans="1:24" ht="20.5" hidden="1" customHeight="1" x14ac:dyDescent="0.3">
      <c r="A158" s="379"/>
      <c r="B158" s="386" t="s">
        <v>554</v>
      </c>
      <c r="C158" s="386" t="s">
        <v>1268</v>
      </c>
      <c r="D158" s="421" t="s">
        <v>549</v>
      </c>
      <c r="E158" s="422" t="s">
        <v>26</v>
      </c>
      <c r="F158" s="413">
        <v>25</v>
      </c>
      <c r="G158" s="390">
        <v>193770</v>
      </c>
      <c r="H158" s="515">
        <v>7750.8</v>
      </c>
      <c r="I158" s="514">
        <v>1339080</v>
      </c>
      <c r="J158" s="514">
        <v>1339104</v>
      </c>
      <c r="K158" s="391"/>
      <c r="L158" s="392"/>
      <c r="M158" s="379"/>
      <c r="N158" s="394"/>
      <c r="O158" s="391"/>
      <c r="P158" s="392"/>
      <c r="Q158" s="379"/>
      <c r="R158" s="379"/>
      <c r="S158" s="379"/>
      <c r="T158" s="379"/>
      <c r="U158" s="379"/>
      <c r="V158" s="379"/>
      <c r="W158" s="379"/>
      <c r="X158" s="379"/>
    </row>
    <row r="159" spans="1:24" ht="20.5" hidden="1" customHeight="1" x14ac:dyDescent="0.3">
      <c r="A159" s="379"/>
      <c r="B159" s="386" t="s">
        <v>554</v>
      </c>
      <c r="C159" s="386" t="s">
        <v>1270</v>
      </c>
      <c r="D159" s="421" t="s">
        <v>549</v>
      </c>
      <c r="E159" s="422" t="s">
        <v>26</v>
      </c>
      <c r="F159" s="413">
        <v>25</v>
      </c>
      <c r="G159" s="390">
        <v>193770</v>
      </c>
      <c r="H159" s="515">
        <v>7750.8</v>
      </c>
      <c r="I159" s="514">
        <v>1339105</v>
      </c>
      <c r="J159" s="514">
        <v>1339129</v>
      </c>
      <c r="K159" s="391"/>
      <c r="L159" s="392"/>
      <c r="M159" s="379"/>
      <c r="N159" s="394"/>
      <c r="O159" s="391"/>
      <c r="P159" s="392"/>
      <c r="Q159" s="379"/>
      <c r="R159" s="379"/>
      <c r="S159" s="379"/>
      <c r="T159" s="379"/>
      <c r="U159" s="379"/>
      <c r="V159" s="379"/>
      <c r="W159" s="379"/>
      <c r="X159" s="379"/>
    </row>
    <row r="160" spans="1:24" ht="20.5" hidden="1" customHeight="1" x14ac:dyDescent="0.3">
      <c r="A160" s="379"/>
      <c r="B160" s="386" t="s">
        <v>554</v>
      </c>
      <c r="C160" s="386" t="s">
        <v>1272</v>
      </c>
      <c r="D160" s="421" t="s">
        <v>549</v>
      </c>
      <c r="E160" s="422" t="s">
        <v>26</v>
      </c>
      <c r="F160" s="413">
        <v>25</v>
      </c>
      <c r="G160" s="390">
        <v>193770</v>
      </c>
      <c r="H160" s="515">
        <v>7750.8</v>
      </c>
      <c r="I160" s="514">
        <v>1339130</v>
      </c>
      <c r="J160" s="514">
        <v>1339154</v>
      </c>
      <c r="K160" s="391"/>
      <c r="L160" s="392"/>
      <c r="M160" s="379"/>
      <c r="N160" s="394"/>
      <c r="O160" s="391"/>
      <c r="P160" s="392"/>
      <c r="Q160" s="379"/>
      <c r="R160" s="379"/>
      <c r="S160" s="379"/>
      <c r="T160" s="379"/>
      <c r="U160" s="379"/>
      <c r="V160" s="379"/>
      <c r="W160" s="379"/>
      <c r="X160" s="379"/>
    </row>
    <row r="161" spans="1:24" ht="20.5" hidden="1" customHeight="1" x14ac:dyDescent="0.3">
      <c r="A161" s="379"/>
      <c r="B161" s="386" t="s">
        <v>554</v>
      </c>
      <c r="C161" s="386" t="s">
        <v>1274</v>
      </c>
      <c r="D161" s="421" t="s">
        <v>549</v>
      </c>
      <c r="E161" s="422" t="s">
        <v>26</v>
      </c>
      <c r="F161" s="413">
        <v>25</v>
      </c>
      <c r="G161" s="390">
        <v>193770</v>
      </c>
      <c r="H161" s="515"/>
      <c r="I161" s="514">
        <v>1339155</v>
      </c>
      <c r="J161" s="514">
        <v>1339179</v>
      </c>
      <c r="K161" s="391"/>
      <c r="L161" s="392"/>
      <c r="M161" s="379"/>
      <c r="N161" s="394"/>
      <c r="O161" s="391"/>
      <c r="P161" s="392"/>
      <c r="Q161" s="379"/>
      <c r="R161" s="379"/>
      <c r="S161" s="379"/>
      <c r="T161" s="379"/>
      <c r="U161" s="379"/>
      <c r="V161" s="379"/>
      <c r="W161" s="379"/>
      <c r="X161" s="379"/>
    </row>
    <row r="162" spans="1:24" ht="20.5" hidden="1" customHeight="1" x14ac:dyDescent="0.3">
      <c r="A162" s="379"/>
      <c r="B162" s="386" t="s">
        <v>554</v>
      </c>
      <c r="C162" s="386" t="s">
        <v>1276</v>
      </c>
      <c r="D162" s="421" t="s">
        <v>549</v>
      </c>
      <c r="E162" s="422" t="s">
        <v>488</v>
      </c>
      <c r="F162" s="413">
        <v>25</v>
      </c>
      <c r="G162" s="390">
        <v>272895</v>
      </c>
      <c r="H162" s="516">
        <v>10915.8</v>
      </c>
      <c r="I162" s="514">
        <v>1339180</v>
      </c>
      <c r="J162" s="514">
        <v>1339204</v>
      </c>
      <c r="K162" s="391"/>
      <c r="L162" s="392"/>
      <c r="M162" s="379"/>
      <c r="N162" s="394"/>
      <c r="O162" s="391"/>
      <c r="P162" s="392"/>
      <c r="Q162" s="379"/>
      <c r="R162" s="379"/>
      <c r="S162" s="379"/>
      <c r="T162" s="379"/>
      <c r="U162" s="379"/>
      <c r="V162" s="379"/>
      <c r="W162" s="379"/>
      <c r="X162" s="379"/>
    </row>
    <row r="163" spans="1:24" ht="20.5" hidden="1" customHeight="1" x14ac:dyDescent="0.3">
      <c r="A163" s="379"/>
      <c r="B163" s="386" t="s">
        <v>554</v>
      </c>
      <c r="C163" s="386" t="s">
        <v>1278</v>
      </c>
      <c r="D163" s="421" t="s">
        <v>549</v>
      </c>
      <c r="E163" s="422" t="s">
        <v>488</v>
      </c>
      <c r="F163" s="413">
        <v>25</v>
      </c>
      <c r="G163" s="390">
        <v>272895</v>
      </c>
      <c r="H163" s="516">
        <v>10915.8</v>
      </c>
      <c r="I163" s="514">
        <v>1339205</v>
      </c>
      <c r="J163" s="514">
        <v>1339229</v>
      </c>
      <c r="K163" s="391"/>
      <c r="L163" s="392"/>
      <c r="M163" s="379"/>
      <c r="N163" s="394"/>
      <c r="O163" s="391"/>
      <c r="P163" s="392"/>
      <c r="Q163" s="379"/>
      <c r="R163" s="379"/>
      <c r="S163" s="379"/>
      <c r="T163" s="379"/>
      <c r="U163" s="379"/>
      <c r="V163" s="379"/>
      <c r="W163" s="379"/>
      <c r="X163" s="379"/>
    </row>
    <row r="164" spans="1:24" ht="20.5" hidden="1" customHeight="1" x14ac:dyDescent="0.3">
      <c r="A164" s="379"/>
      <c r="B164" s="386" t="s">
        <v>554</v>
      </c>
      <c r="C164" s="386" t="s">
        <v>1280</v>
      </c>
      <c r="D164" s="421" t="s">
        <v>549</v>
      </c>
      <c r="E164" s="422" t="s">
        <v>488</v>
      </c>
      <c r="F164" s="413">
        <v>25</v>
      </c>
      <c r="G164" s="390">
        <v>272895</v>
      </c>
      <c r="H164" s="516">
        <v>10915.8</v>
      </c>
      <c r="I164" s="514">
        <v>1339230</v>
      </c>
      <c r="J164" s="514">
        <v>1339254</v>
      </c>
      <c r="K164" s="391"/>
      <c r="L164" s="392"/>
      <c r="M164" s="379"/>
      <c r="N164" s="394"/>
      <c r="O164" s="391"/>
      <c r="P164" s="392"/>
      <c r="Q164" s="379"/>
      <c r="R164" s="379"/>
      <c r="S164" s="379"/>
      <c r="T164" s="379"/>
      <c r="U164" s="379"/>
      <c r="V164" s="379"/>
      <c r="W164" s="379"/>
      <c r="X164" s="379"/>
    </row>
    <row r="165" spans="1:24" ht="20.5" hidden="1" customHeight="1" x14ac:dyDescent="0.3">
      <c r="A165" s="379"/>
      <c r="B165" s="386" t="s">
        <v>554</v>
      </c>
      <c r="C165" s="386" t="s">
        <v>1282</v>
      </c>
      <c r="D165" s="421" t="s">
        <v>549</v>
      </c>
      <c r="E165" s="422" t="s">
        <v>488</v>
      </c>
      <c r="F165" s="413">
        <v>25</v>
      </c>
      <c r="G165" s="390">
        <v>272895</v>
      </c>
      <c r="H165" s="516">
        <v>10915.8</v>
      </c>
      <c r="I165" s="514">
        <v>1339255</v>
      </c>
      <c r="J165" s="514">
        <v>1339279</v>
      </c>
      <c r="K165" s="391"/>
      <c r="L165" s="392"/>
      <c r="M165" s="379"/>
      <c r="N165" s="394"/>
      <c r="O165" s="391"/>
      <c r="P165" s="392"/>
      <c r="Q165" s="379"/>
      <c r="R165" s="379"/>
      <c r="S165" s="379"/>
      <c r="T165" s="379"/>
      <c r="U165" s="379"/>
      <c r="V165" s="379"/>
      <c r="W165" s="379"/>
      <c r="X165" s="379"/>
    </row>
    <row r="166" spans="1:24" ht="20.5" hidden="1" customHeight="1" x14ac:dyDescent="0.3">
      <c r="A166" s="379"/>
      <c r="B166" s="386" t="s">
        <v>554</v>
      </c>
      <c r="C166" s="386" t="s">
        <v>1284</v>
      </c>
      <c r="D166" s="421" t="s">
        <v>549</v>
      </c>
      <c r="E166" s="422" t="s">
        <v>488</v>
      </c>
      <c r="F166" s="413">
        <v>25</v>
      </c>
      <c r="G166" s="390">
        <v>272895</v>
      </c>
      <c r="H166" s="516">
        <v>10915.8</v>
      </c>
      <c r="I166" s="514">
        <v>1339280</v>
      </c>
      <c r="J166" s="514">
        <v>1339304</v>
      </c>
      <c r="K166" s="391"/>
      <c r="L166" s="392"/>
      <c r="M166" s="379"/>
      <c r="N166" s="394"/>
      <c r="O166" s="391"/>
      <c r="P166" s="392"/>
      <c r="Q166" s="379"/>
      <c r="R166" s="379"/>
      <c r="S166" s="379"/>
      <c r="T166" s="379"/>
      <c r="U166" s="379"/>
      <c r="V166" s="379"/>
      <c r="W166" s="379"/>
      <c r="X166" s="379"/>
    </row>
    <row r="167" spans="1:24" ht="20.5" hidden="1" customHeight="1" x14ac:dyDescent="0.3">
      <c r="A167" s="379"/>
      <c r="B167" s="386" t="s">
        <v>554</v>
      </c>
      <c r="C167" s="386" t="s">
        <v>1286</v>
      </c>
      <c r="D167" s="421" t="s">
        <v>549</v>
      </c>
      <c r="E167" s="422" t="s">
        <v>488</v>
      </c>
      <c r="F167" s="413">
        <v>25</v>
      </c>
      <c r="G167" s="390">
        <v>272895</v>
      </c>
      <c r="H167" s="516">
        <v>10915.8</v>
      </c>
      <c r="I167" s="514">
        <v>1339305</v>
      </c>
      <c r="J167" s="514">
        <v>1339329</v>
      </c>
      <c r="K167" s="391"/>
      <c r="L167" s="392"/>
      <c r="M167" s="379"/>
      <c r="N167" s="394"/>
      <c r="O167" s="391"/>
      <c r="P167" s="392"/>
      <c r="Q167" s="379"/>
      <c r="R167" s="379"/>
      <c r="S167" s="379"/>
      <c r="T167" s="379"/>
      <c r="U167" s="379"/>
      <c r="V167" s="379"/>
      <c r="W167" s="379"/>
      <c r="X167" s="379"/>
    </row>
    <row r="168" spans="1:24" ht="20.5" hidden="1" customHeight="1" x14ac:dyDescent="0.3">
      <c r="A168" s="379"/>
      <c r="B168" s="386" t="s">
        <v>554</v>
      </c>
      <c r="C168" s="386" t="s">
        <v>1288</v>
      </c>
      <c r="D168" s="421" t="s">
        <v>549</v>
      </c>
      <c r="E168" s="422" t="s">
        <v>488</v>
      </c>
      <c r="F168" s="413">
        <v>25</v>
      </c>
      <c r="G168" s="390">
        <v>272895</v>
      </c>
      <c r="H168" s="516">
        <v>10915.8</v>
      </c>
      <c r="I168" s="514">
        <v>1339330</v>
      </c>
      <c r="J168" s="514">
        <v>1339354</v>
      </c>
      <c r="K168" s="391"/>
      <c r="L168" s="392"/>
      <c r="M168" s="379"/>
      <c r="N168" s="394"/>
      <c r="O168" s="391"/>
      <c r="P168" s="392"/>
      <c r="Q168" s="379"/>
      <c r="R168" s="379"/>
      <c r="S168" s="379"/>
      <c r="T168" s="379"/>
      <c r="U168" s="379"/>
      <c r="V168" s="379"/>
      <c r="W168" s="379"/>
      <c r="X168" s="379"/>
    </row>
    <row r="169" spans="1:24" ht="20.5" hidden="1" customHeight="1" x14ac:dyDescent="0.3">
      <c r="A169" s="379"/>
      <c r="B169" s="386" t="s">
        <v>554</v>
      </c>
      <c r="C169" s="386" t="s">
        <v>1290</v>
      </c>
      <c r="D169" s="421" t="s">
        <v>549</v>
      </c>
      <c r="E169" s="423" t="s">
        <v>959</v>
      </c>
      <c r="F169" s="413">
        <v>25</v>
      </c>
      <c r="G169" s="390">
        <v>212519.99999999997</v>
      </c>
      <c r="H169" s="515">
        <v>8500.7999999999993</v>
      </c>
      <c r="I169" s="514">
        <v>1339355</v>
      </c>
      <c r="J169" s="514">
        <v>1339379</v>
      </c>
      <c r="K169" s="391"/>
      <c r="L169" s="392"/>
      <c r="M169" s="379"/>
      <c r="N169" s="394"/>
      <c r="O169" s="391"/>
      <c r="P169" s="392"/>
      <c r="Q169" s="379"/>
      <c r="R169" s="379"/>
      <c r="S169" s="379"/>
      <c r="T169" s="379"/>
      <c r="U169" s="379"/>
      <c r="V169" s="379"/>
      <c r="W169" s="379"/>
      <c r="X169" s="379"/>
    </row>
    <row r="170" spans="1:24" ht="20.5" hidden="1" customHeight="1" x14ac:dyDescent="0.3">
      <c r="A170" s="379"/>
      <c r="B170" s="386" t="s">
        <v>554</v>
      </c>
      <c r="C170" s="386" t="s">
        <v>1292</v>
      </c>
      <c r="D170" s="421" t="s">
        <v>549</v>
      </c>
      <c r="E170" s="423" t="s">
        <v>959</v>
      </c>
      <c r="F170" s="413">
        <v>25</v>
      </c>
      <c r="G170" s="390">
        <v>212519.99999999997</v>
      </c>
      <c r="H170" s="515">
        <v>8500.7999999999993</v>
      </c>
      <c r="I170" s="514">
        <v>1339380</v>
      </c>
      <c r="J170" s="514">
        <v>1339404</v>
      </c>
      <c r="K170" s="391"/>
      <c r="L170" s="392"/>
      <c r="M170" s="379"/>
      <c r="N170" s="394"/>
      <c r="O170" s="391"/>
      <c r="P170" s="392"/>
      <c r="Q170" s="379"/>
      <c r="R170" s="379"/>
      <c r="S170" s="379"/>
      <c r="T170" s="379"/>
      <c r="U170" s="379"/>
      <c r="V170" s="379"/>
      <c r="W170" s="379"/>
      <c r="X170" s="379"/>
    </row>
    <row r="171" spans="1:24" ht="20.5" hidden="1" customHeight="1" x14ac:dyDescent="0.3">
      <c r="A171" s="379"/>
      <c r="B171" s="386" t="s">
        <v>554</v>
      </c>
      <c r="C171" s="386" t="s">
        <v>1294</v>
      </c>
      <c r="D171" s="421" t="s">
        <v>549</v>
      </c>
      <c r="E171" s="423" t="s">
        <v>959</v>
      </c>
      <c r="F171" s="413">
        <v>30</v>
      </c>
      <c r="G171" s="390">
        <v>255023.99999999997</v>
      </c>
      <c r="H171" s="515">
        <v>8500.7999999999993</v>
      </c>
      <c r="I171" s="514">
        <v>1339405</v>
      </c>
      <c r="J171" s="514">
        <v>1339434</v>
      </c>
      <c r="K171" s="391"/>
      <c r="L171" s="392"/>
      <c r="M171" s="379"/>
      <c r="N171" s="394"/>
      <c r="O171" s="391"/>
      <c r="P171" s="392"/>
      <c r="Q171" s="379"/>
      <c r="R171" s="379"/>
      <c r="S171" s="379"/>
      <c r="T171" s="379"/>
      <c r="U171" s="379"/>
      <c r="V171" s="379"/>
      <c r="W171" s="379"/>
      <c r="X171" s="379"/>
    </row>
    <row r="172" spans="1:24" ht="20.5" hidden="1" customHeight="1" x14ac:dyDescent="0.3">
      <c r="A172" s="379"/>
      <c r="B172" s="386" t="s">
        <v>554</v>
      </c>
      <c r="C172" s="386" t="s">
        <v>1296</v>
      </c>
      <c r="D172" s="421" t="s">
        <v>549</v>
      </c>
      <c r="E172" s="423" t="s">
        <v>959</v>
      </c>
      <c r="F172" s="413">
        <v>30</v>
      </c>
      <c r="G172" s="390">
        <v>255023.99999999997</v>
      </c>
      <c r="H172" s="515">
        <v>8500.7999999999993</v>
      </c>
      <c r="I172" s="514">
        <v>1339435</v>
      </c>
      <c r="J172" s="514">
        <v>1339464</v>
      </c>
      <c r="K172" s="391"/>
      <c r="L172" s="392"/>
      <c r="M172" s="379"/>
      <c r="N172" s="394"/>
      <c r="O172" s="391"/>
      <c r="P172" s="392"/>
      <c r="Q172" s="379"/>
      <c r="R172" s="379"/>
      <c r="S172" s="379"/>
      <c r="T172" s="379"/>
      <c r="U172" s="379"/>
      <c r="V172" s="379"/>
      <c r="W172" s="379"/>
      <c r="X172" s="379"/>
    </row>
    <row r="173" spans="1:24" ht="20.5" hidden="1" customHeight="1" x14ac:dyDescent="0.3">
      <c r="A173" s="379"/>
      <c r="B173" s="386" t="s">
        <v>47</v>
      </c>
      <c r="C173" s="386" t="s">
        <v>1298</v>
      </c>
      <c r="D173" s="396" t="s">
        <v>946</v>
      </c>
      <c r="E173" s="396" t="s">
        <v>26</v>
      </c>
      <c r="F173" s="389">
        <v>25</v>
      </c>
      <c r="G173" s="390">
        <v>193770</v>
      </c>
      <c r="H173" s="515">
        <v>7750.8</v>
      </c>
      <c r="I173" s="514">
        <v>1339465</v>
      </c>
      <c r="J173" s="514">
        <v>1339489</v>
      </c>
      <c r="K173" s="391"/>
      <c r="L173" s="392"/>
      <c r="M173" s="379"/>
      <c r="N173" s="394"/>
      <c r="O173" s="391"/>
      <c r="P173" s="392"/>
      <c r="Q173" s="379"/>
      <c r="R173" s="379"/>
      <c r="S173" s="379"/>
      <c r="T173" s="379"/>
      <c r="U173" s="379"/>
      <c r="V173" s="379"/>
      <c r="W173" s="379"/>
      <c r="X173" s="379"/>
    </row>
    <row r="174" spans="1:24" ht="20.5" hidden="1" customHeight="1" x14ac:dyDescent="0.3">
      <c r="A174" s="379"/>
      <c r="B174" s="386" t="s">
        <v>47</v>
      </c>
      <c r="C174" s="386" t="s">
        <v>1300</v>
      </c>
      <c r="D174" s="396" t="s">
        <v>946</v>
      </c>
      <c r="E174" s="396" t="s">
        <v>26</v>
      </c>
      <c r="F174" s="389">
        <v>25</v>
      </c>
      <c r="G174" s="390">
        <v>193770</v>
      </c>
      <c r="H174" s="515">
        <v>7750.8</v>
      </c>
      <c r="I174" s="514">
        <v>1339490</v>
      </c>
      <c r="J174" s="514">
        <v>1339514</v>
      </c>
      <c r="K174" s="391"/>
      <c r="L174" s="392"/>
      <c r="M174" s="379"/>
      <c r="N174" s="394"/>
      <c r="O174" s="391"/>
      <c r="P174" s="392"/>
      <c r="Q174" s="379"/>
      <c r="R174" s="379"/>
      <c r="S174" s="379"/>
      <c r="T174" s="379"/>
      <c r="U174" s="379"/>
      <c r="V174" s="379"/>
      <c r="W174" s="379"/>
      <c r="X174" s="379"/>
    </row>
    <row r="175" spans="1:24" ht="20.5" hidden="1" customHeight="1" x14ac:dyDescent="0.3">
      <c r="A175" s="379"/>
      <c r="B175" s="386" t="s">
        <v>47</v>
      </c>
      <c r="C175" s="386" t="s">
        <v>1302</v>
      </c>
      <c r="D175" s="396" t="s">
        <v>946</v>
      </c>
      <c r="E175" s="396" t="s">
        <v>26</v>
      </c>
      <c r="F175" s="389">
        <v>25</v>
      </c>
      <c r="G175" s="390">
        <v>193770</v>
      </c>
      <c r="H175" s="515">
        <v>7750.8</v>
      </c>
      <c r="I175" s="514">
        <v>1339515</v>
      </c>
      <c r="J175" s="514">
        <v>1339539</v>
      </c>
      <c r="K175" s="391"/>
      <c r="L175" s="392"/>
      <c r="M175" s="379"/>
      <c r="N175" s="394"/>
      <c r="O175" s="391"/>
      <c r="P175" s="392"/>
      <c r="Q175" s="379"/>
      <c r="R175" s="379"/>
      <c r="S175" s="379"/>
      <c r="T175" s="379"/>
      <c r="U175" s="379"/>
      <c r="V175" s="379"/>
      <c r="W175" s="379"/>
      <c r="X175" s="379"/>
    </row>
    <row r="176" spans="1:24" ht="20.5" hidden="1" customHeight="1" x14ac:dyDescent="0.3">
      <c r="A176" s="379"/>
      <c r="B176" s="386" t="s">
        <v>47</v>
      </c>
      <c r="C176" s="386" t="s">
        <v>1304</v>
      </c>
      <c r="D176" s="396" t="s">
        <v>946</v>
      </c>
      <c r="E176" s="396" t="s">
        <v>26</v>
      </c>
      <c r="F176" s="389">
        <v>25</v>
      </c>
      <c r="G176" s="390">
        <v>193770</v>
      </c>
      <c r="H176" s="515">
        <v>7750.8</v>
      </c>
      <c r="I176" s="514">
        <v>1339540</v>
      </c>
      <c r="J176" s="514">
        <v>1339564</v>
      </c>
      <c r="K176" s="391"/>
      <c r="L176" s="392"/>
      <c r="M176" s="379"/>
      <c r="N176" s="394"/>
      <c r="O176" s="391"/>
      <c r="P176" s="392"/>
      <c r="Q176" s="379"/>
      <c r="R176" s="379"/>
      <c r="S176" s="379"/>
      <c r="T176" s="379"/>
      <c r="U176" s="379"/>
      <c r="V176" s="379"/>
      <c r="W176" s="379"/>
      <c r="X176" s="379"/>
    </row>
    <row r="177" spans="1:24" ht="20.5" hidden="1" customHeight="1" x14ac:dyDescent="0.3">
      <c r="A177" s="379"/>
      <c r="B177" s="386" t="s">
        <v>47</v>
      </c>
      <c r="C177" s="386" t="s">
        <v>1306</v>
      </c>
      <c r="D177" s="396" t="s">
        <v>946</v>
      </c>
      <c r="E177" s="396" t="s">
        <v>26</v>
      </c>
      <c r="F177" s="389">
        <v>25</v>
      </c>
      <c r="G177" s="390">
        <v>193770</v>
      </c>
      <c r="H177" s="515">
        <v>7750.8</v>
      </c>
      <c r="I177" s="514">
        <v>1339565</v>
      </c>
      <c r="J177" s="514">
        <v>1339589</v>
      </c>
      <c r="K177" s="391"/>
      <c r="L177" s="392"/>
      <c r="M177" s="379"/>
      <c r="N177" s="394"/>
      <c r="O177" s="391"/>
      <c r="P177" s="392"/>
      <c r="Q177" s="379"/>
      <c r="R177" s="379"/>
      <c r="S177" s="379"/>
      <c r="T177" s="379"/>
      <c r="U177" s="379"/>
      <c r="V177" s="379"/>
      <c r="W177" s="379"/>
      <c r="X177" s="379"/>
    </row>
    <row r="178" spans="1:24" ht="20.5" hidden="1" customHeight="1" x14ac:dyDescent="0.3">
      <c r="A178" s="379"/>
      <c r="B178" s="386" t="s">
        <v>47</v>
      </c>
      <c r="C178" s="386" t="s">
        <v>1308</v>
      </c>
      <c r="D178" s="396" t="s">
        <v>946</v>
      </c>
      <c r="E178" s="396" t="s">
        <v>26</v>
      </c>
      <c r="F178" s="389">
        <v>25</v>
      </c>
      <c r="G178" s="390">
        <v>193770</v>
      </c>
      <c r="H178" s="515">
        <v>7750.8</v>
      </c>
      <c r="I178" s="514">
        <v>1339590</v>
      </c>
      <c r="J178" s="514">
        <v>1339614</v>
      </c>
      <c r="K178" s="391"/>
      <c r="L178" s="392"/>
      <c r="M178" s="379"/>
      <c r="N178" s="394"/>
      <c r="O178" s="391"/>
      <c r="P178" s="392"/>
      <c r="Q178" s="379"/>
      <c r="R178" s="379"/>
      <c r="S178" s="379"/>
      <c r="T178" s="379"/>
      <c r="U178" s="379"/>
      <c r="V178" s="379"/>
      <c r="W178" s="379"/>
      <c r="X178" s="379"/>
    </row>
    <row r="179" spans="1:24" ht="20.5" hidden="1" customHeight="1" x14ac:dyDescent="0.3">
      <c r="A179" s="379"/>
      <c r="B179" s="386" t="s">
        <v>47</v>
      </c>
      <c r="C179" s="386" t="s">
        <v>1310</v>
      </c>
      <c r="D179" s="396" t="s">
        <v>946</v>
      </c>
      <c r="E179" s="396" t="s">
        <v>26</v>
      </c>
      <c r="F179" s="389">
        <v>25</v>
      </c>
      <c r="G179" s="390">
        <v>193770</v>
      </c>
      <c r="H179" s="515">
        <v>7750.8</v>
      </c>
      <c r="I179" s="514">
        <v>1339615</v>
      </c>
      <c r="J179" s="514">
        <v>1339639</v>
      </c>
      <c r="K179" s="391"/>
      <c r="L179" s="392"/>
      <c r="M179" s="379"/>
      <c r="N179" s="394"/>
      <c r="O179" s="391"/>
      <c r="P179" s="392"/>
      <c r="Q179" s="379"/>
      <c r="R179" s="379"/>
      <c r="S179" s="379"/>
      <c r="T179" s="379"/>
      <c r="U179" s="379"/>
      <c r="V179" s="379"/>
      <c r="W179" s="379"/>
      <c r="X179" s="379"/>
    </row>
    <row r="180" spans="1:24" ht="20.5" hidden="1" customHeight="1" x14ac:dyDescent="0.3">
      <c r="A180" s="379"/>
      <c r="B180" s="386" t="s">
        <v>47</v>
      </c>
      <c r="C180" s="386" t="s">
        <v>1312</v>
      </c>
      <c r="D180" s="396" t="s">
        <v>946</v>
      </c>
      <c r="E180" s="396" t="s">
        <v>26</v>
      </c>
      <c r="F180" s="389">
        <v>25</v>
      </c>
      <c r="G180" s="390">
        <v>193770</v>
      </c>
      <c r="H180" s="515">
        <v>7750.8</v>
      </c>
      <c r="I180" s="514">
        <v>1339640</v>
      </c>
      <c r="J180" s="514">
        <v>1339664</v>
      </c>
      <c r="K180" s="391"/>
      <c r="L180" s="392"/>
      <c r="M180" s="379"/>
      <c r="N180" s="394"/>
      <c r="O180" s="391"/>
      <c r="P180" s="392"/>
      <c r="Q180" s="379"/>
      <c r="R180" s="379"/>
      <c r="S180" s="379"/>
      <c r="T180" s="379"/>
      <c r="U180" s="379"/>
      <c r="V180" s="379"/>
      <c r="W180" s="379"/>
      <c r="X180" s="379"/>
    </row>
    <row r="181" spans="1:24" ht="20.5" hidden="1" customHeight="1" x14ac:dyDescent="0.3">
      <c r="A181" s="379"/>
      <c r="B181" s="386" t="s">
        <v>47</v>
      </c>
      <c r="C181" s="386" t="s">
        <v>1314</v>
      </c>
      <c r="D181" s="396" t="s">
        <v>36</v>
      </c>
      <c r="E181" s="397" t="s">
        <v>37</v>
      </c>
      <c r="F181" s="389">
        <v>15</v>
      </c>
      <c r="G181" s="390">
        <v>188412</v>
      </c>
      <c r="H181" s="513">
        <v>12560.8</v>
      </c>
      <c r="I181" s="514">
        <v>1339665</v>
      </c>
      <c r="J181" s="514">
        <v>1339679</v>
      </c>
      <c r="K181" s="391"/>
      <c r="L181" s="392"/>
      <c r="M181" s="379"/>
      <c r="N181" s="394"/>
      <c r="O181" s="391"/>
      <c r="P181" s="392"/>
      <c r="Q181" s="379"/>
      <c r="R181" s="379"/>
      <c r="S181" s="379"/>
      <c r="T181" s="379"/>
      <c r="U181" s="379"/>
      <c r="V181" s="379"/>
      <c r="W181" s="379"/>
      <c r="X181" s="379"/>
    </row>
    <row r="182" spans="1:24" ht="20.5" hidden="1" customHeight="1" x14ac:dyDescent="0.3">
      <c r="A182" s="379"/>
      <c r="B182" s="386" t="s">
        <v>47</v>
      </c>
      <c r="C182" s="386" t="s">
        <v>1316</v>
      </c>
      <c r="D182" s="396" t="s">
        <v>36</v>
      </c>
      <c r="E182" s="396" t="s">
        <v>25</v>
      </c>
      <c r="F182" s="389">
        <v>15</v>
      </c>
      <c r="G182" s="390">
        <v>320232</v>
      </c>
      <c r="H182" s="513">
        <v>21348.799999999999</v>
      </c>
      <c r="I182" s="514">
        <v>1339680</v>
      </c>
      <c r="J182" s="514">
        <v>1339694</v>
      </c>
      <c r="K182" s="391"/>
      <c r="L182" s="392"/>
      <c r="M182" s="379"/>
      <c r="N182" s="394"/>
      <c r="O182" s="391"/>
      <c r="P182" s="392"/>
      <c r="Q182" s="379"/>
      <c r="R182" s="379"/>
      <c r="S182" s="379"/>
      <c r="T182" s="379"/>
      <c r="U182" s="379"/>
      <c r="V182" s="379"/>
      <c r="W182" s="379"/>
      <c r="X182" s="379"/>
    </row>
    <row r="183" spans="1:24" ht="20.5" hidden="1" customHeight="1" x14ac:dyDescent="0.3">
      <c r="A183" s="379"/>
      <c r="B183" s="386" t="s">
        <v>47</v>
      </c>
      <c r="C183" s="386" t="s">
        <v>1318</v>
      </c>
      <c r="D183" s="396" t="s">
        <v>36</v>
      </c>
      <c r="E183" s="396" t="s">
        <v>25</v>
      </c>
      <c r="F183" s="424">
        <v>15</v>
      </c>
      <c r="G183" s="390">
        <v>320232</v>
      </c>
      <c r="H183" s="513">
        <v>21348.799999999999</v>
      </c>
      <c r="I183" s="514">
        <v>1339695</v>
      </c>
      <c r="J183" s="514">
        <v>1339709</v>
      </c>
      <c r="K183" s="391"/>
      <c r="L183" s="392"/>
      <c r="M183" s="379"/>
      <c r="N183" s="394"/>
      <c r="O183" s="391"/>
      <c r="P183" s="392"/>
      <c r="Q183" s="379"/>
      <c r="R183" s="379"/>
      <c r="S183" s="379"/>
      <c r="T183" s="379"/>
      <c r="U183" s="379"/>
      <c r="V183" s="379"/>
      <c r="W183" s="379"/>
      <c r="X183" s="379"/>
    </row>
    <row r="184" spans="1:24" ht="20.5" hidden="1" customHeight="1" x14ac:dyDescent="0.3">
      <c r="A184" s="379"/>
      <c r="B184" s="386" t="s">
        <v>47</v>
      </c>
      <c r="C184" s="386" t="s">
        <v>1320</v>
      </c>
      <c r="D184" s="396" t="s">
        <v>36</v>
      </c>
      <c r="E184" s="396" t="s">
        <v>25</v>
      </c>
      <c r="F184" s="389">
        <v>15</v>
      </c>
      <c r="G184" s="390">
        <v>320232</v>
      </c>
      <c r="H184" s="513">
        <v>21348.799999999999</v>
      </c>
      <c r="I184" s="514">
        <v>1339710</v>
      </c>
      <c r="J184" s="514">
        <v>1339724</v>
      </c>
      <c r="K184" s="391"/>
      <c r="L184" s="392"/>
      <c r="M184" s="379"/>
      <c r="N184" s="394"/>
      <c r="O184" s="391"/>
      <c r="P184" s="392"/>
      <c r="Q184" s="379"/>
      <c r="R184" s="379"/>
      <c r="S184" s="379"/>
      <c r="T184" s="379"/>
      <c r="U184" s="379"/>
      <c r="V184" s="379"/>
      <c r="W184" s="379"/>
      <c r="X184" s="379"/>
    </row>
    <row r="185" spans="1:24" ht="20.5" hidden="1" customHeight="1" x14ac:dyDescent="0.3">
      <c r="A185" s="379"/>
      <c r="B185" s="386" t="s">
        <v>47</v>
      </c>
      <c r="C185" s="386" t="s">
        <v>1322</v>
      </c>
      <c r="D185" s="396" t="s">
        <v>36</v>
      </c>
      <c r="E185" s="398" t="s">
        <v>429</v>
      </c>
      <c r="F185" s="389">
        <v>15</v>
      </c>
      <c r="G185" s="390">
        <v>216237</v>
      </c>
      <c r="H185" s="513">
        <v>14415.8</v>
      </c>
      <c r="I185" s="514">
        <v>1339725</v>
      </c>
      <c r="J185" s="514">
        <v>1339739</v>
      </c>
      <c r="K185" s="391"/>
      <c r="L185" s="392"/>
      <c r="M185" s="379"/>
      <c r="N185" s="394"/>
      <c r="O185" s="391"/>
      <c r="P185" s="392"/>
      <c r="Q185" s="379"/>
      <c r="R185" s="379"/>
      <c r="S185" s="379"/>
      <c r="T185" s="379"/>
      <c r="U185" s="379"/>
      <c r="V185" s="379"/>
      <c r="W185" s="379"/>
      <c r="X185" s="379"/>
    </row>
    <row r="186" spans="1:24" ht="20.5" hidden="1" customHeight="1" x14ac:dyDescent="0.3">
      <c r="A186" s="379"/>
      <c r="B186" s="386" t="s">
        <v>47</v>
      </c>
      <c r="C186" s="386" t="s">
        <v>1324</v>
      </c>
      <c r="D186" s="396" t="s">
        <v>36</v>
      </c>
      <c r="E186" s="398" t="s">
        <v>429</v>
      </c>
      <c r="F186" s="389">
        <v>15</v>
      </c>
      <c r="G186" s="390">
        <v>216237</v>
      </c>
      <c r="H186" s="513">
        <v>14415.8</v>
      </c>
      <c r="I186" s="514">
        <v>1339740</v>
      </c>
      <c r="J186" s="514">
        <v>1339754</v>
      </c>
      <c r="K186" s="391"/>
      <c r="L186" s="392"/>
      <c r="M186" s="379"/>
      <c r="N186" s="394"/>
      <c r="O186" s="391"/>
      <c r="P186" s="392"/>
      <c r="Q186" s="379"/>
      <c r="R186" s="379"/>
      <c r="S186" s="379"/>
      <c r="T186" s="379"/>
      <c r="U186" s="379"/>
      <c r="V186" s="379"/>
      <c r="W186" s="379"/>
      <c r="X186" s="379"/>
    </row>
    <row r="187" spans="1:24" ht="20.5" hidden="1" customHeight="1" x14ac:dyDescent="0.3">
      <c r="A187" s="379"/>
      <c r="B187" s="386" t="s">
        <v>47</v>
      </c>
      <c r="C187" s="386" t="s">
        <v>1326</v>
      </c>
      <c r="D187" s="396" t="s">
        <v>36</v>
      </c>
      <c r="E187" s="396" t="s">
        <v>26</v>
      </c>
      <c r="F187" s="389">
        <v>15</v>
      </c>
      <c r="G187" s="390">
        <v>116262</v>
      </c>
      <c r="H187" s="515">
        <v>7750.8</v>
      </c>
      <c r="I187" s="514">
        <v>1339755</v>
      </c>
      <c r="J187" s="514">
        <v>1339769</v>
      </c>
      <c r="K187" s="391"/>
      <c r="L187" s="392"/>
      <c r="M187" s="379"/>
      <c r="N187" s="394"/>
      <c r="O187" s="391"/>
      <c r="P187" s="392"/>
      <c r="Q187" s="379"/>
      <c r="R187" s="379"/>
      <c r="S187" s="379"/>
      <c r="T187" s="379"/>
      <c r="U187" s="379"/>
      <c r="V187" s="379"/>
      <c r="W187" s="379"/>
      <c r="X187" s="379"/>
    </row>
    <row r="188" spans="1:24" ht="20.5" hidden="1" customHeight="1" x14ac:dyDescent="0.3">
      <c r="A188" s="379"/>
      <c r="B188" s="386" t="s">
        <v>47</v>
      </c>
      <c r="C188" s="386" t="s">
        <v>1328</v>
      </c>
      <c r="D188" s="396" t="s">
        <v>36</v>
      </c>
      <c r="E188" s="397" t="s">
        <v>944</v>
      </c>
      <c r="F188" s="389">
        <v>15</v>
      </c>
      <c r="G188" s="390">
        <v>313445</v>
      </c>
      <c r="H188" s="513">
        <v>11515.8</v>
      </c>
      <c r="I188" s="514">
        <v>1339770</v>
      </c>
      <c r="J188" s="514">
        <v>1339784</v>
      </c>
      <c r="K188" s="391"/>
      <c r="L188" s="392"/>
      <c r="M188" s="379"/>
      <c r="N188" s="394"/>
      <c r="O188" s="391"/>
      <c r="P188" s="392"/>
      <c r="Q188" s="379"/>
      <c r="R188" s="379"/>
      <c r="S188" s="379"/>
      <c r="T188" s="379"/>
      <c r="U188" s="379"/>
      <c r="V188" s="379"/>
      <c r="W188" s="379"/>
      <c r="X188" s="379"/>
    </row>
    <row r="189" spans="1:24" ht="20.5" hidden="1" customHeight="1" x14ac:dyDescent="0.3">
      <c r="A189" s="379"/>
      <c r="B189" s="386" t="s">
        <v>47</v>
      </c>
      <c r="C189" s="386" t="s">
        <v>1330</v>
      </c>
      <c r="D189" s="396" t="s">
        <v>36</v>
      </c>
      <c r="E189" s="397" t="s">
        <v>580</v>
      </c>
      <c r="F189" s="389">
        <v>15</v>
      </c>
      <c r="G189" s="390">
        <v>178062</v>
      </c>
      <c r="H189" s="513">
        <v>11870.8</v>
      </c>
      <c r="I189" s="514">
        <v>1339785</v>
      </c>
      <c r="J189" s="514">
        <v>1339799</v>
      </c>
      <c r="K189" s="391"/>
      <c r="L189" s="392"/>
      <c r="M189" s="379"/>
      <c r="N189" s="394"/>
      <c r="O189" s="391"/>
      <c r="P189" s="392"/>
      <c r="Q189" s="379"/>
      <c r="R189" s="379"/>
      <c r="S189" s="379"/>
      <c r="T189" s="379"/>
      <c r="U189" s="379"/>
      <c r="V189" s="379"/>
      <c r="W189" s="379"/>
      <c r="X189" s="379"/>
    </row>
    <row r="190" spans="1:24" ht="24.65" hidden="1" customHeight="1" x14ac:dyDescent="0.3">
      <c r="A190" s="379"/>
      <c r="B190" s="386" t="s">
        <v>47</v>
      </c>
      <c r="C190" s="386" t="s">
        <v>1332</v>
      </c>
      <c r="D190" s="396" t="s">
        <v>36</v>
      </c>
      <c r="E190" s="396" t="s">
        <v>41</v>
      </c>
      <c r="F190" s="389">
        <v>15</v>
      </c>
      <c r="G190" s="390">
        <v>233517</v>
      </c>
      <c r="H190" s="513">
        <v>15567.8</v>
      </c>
      <c r="I190" s="514">
        <v>1339800</v>
      </c>
      <c r="J190" s="514">
        <v>1339814</v>
      </c>
      <c r="K190" s="391"/>
      <c r="L190" s="392"/>
      <c r="M190" s="379"/>
      <c r="N190" s="394"/>
      <c r="O190" s="391"/>
      <c r="P190" s="392"/>
      <c r="Q190" s="379"/>
      <c r="R190" s="379"/>
      <c r="S190" s="379"/>
      <c r="T190" s="379"/>
      <c r="U190" s="379"/>
      <c r="V190" s="379"/>
      <c r="W190" s="379"/>
      <c r="X190" s="379"/>
    </row>
    <row r="191" spans="1:24" ht="20.5" hidden="1" customHeight="1" x14ac:dyDescent="0.3">
      <c r="A191" s="379"/>
      <c r="B191" s="386" t="s">
        <v>47</v>
      </c>
      <c r="C191" s="386" t="s">
        <v>1334</v>
      </c>
      <c r="D191" s="396" t="s">
        <v>36</v>
      </c>
      <c r="E191" s="396" t="s">
        <v>489</v>
      </c>
      <c r="F191" s="389">
        <v>15</v>
      </c>
      <c r="G191" s="390">
        <v>185787</v>
      </c>
      <c r="H191" s="516">
        <v>12385.8</v>
      </c>
      <c r="I191" s="514">
        <v>1339815</v>
      </c>
      <c r="J191" s="514">
        <v>1339829</v>
      </c>
      <c r="K191" s="391"/>
      <c r="L191" s="392"/>
      <c r="M191" s="379"/>
      <c r="N191" s="394"/>
      <c r="O191" s="391"/>
      <c r="P191" s="392"/>
      <c r="Q191" s="379"/>
      <c r="R191" s="379"/>
      <c r="S191" s="379"/>
      <c r="T191" s="379"/>
      <c r="U191" s="379"/>
      <c r="V191" s="379"/>
      <c r="W191" s="379"/>
      <c r="X191" s="379"/>
    </row>
    <row r="192" spans="1:24" ht="20.5" hidden="1" customHeight="1" x14ac:dyDescent="0.3">
      <c r="A192" s="379"/>
      <c r="B192" s="386" t="s">
        <v>47</v>
      </c>
      <c r="C192" s="386" t="s">
        <v>1336</v>
      </c>
      <c r="D192" s="396" t="s">
        <v>36</v>
      </c>
      <c r="E192" s="425" t="s">
        <v>43</v>
      </c>
      <c r="F192" s="389">
        <v>15</v>
      </c>
      <c r="G192" s="390">
        <v>212712</v>
      </c>
      <c r="H192" s="513">
        <v>14180.8</v>
      </c>
      <c r="I192" s="514">
        <v>1339830</v>
      </c>
      <c r="J192" s="514">
        <v>1339844</v>
      </c>
      <c r="K192" s="391"/>
      <c r="L192" s="392"/>
      <c r="M192" s="379"/>
      <c r="N192" s="394"/>
      <c r="O192" s="391"/>
      <c r="P192" s="392"/>
      <c r="Q192" s="379"/>
      <c r="R192" s="379"/>
      <c r="S192" s="379"/>
      <c r="T192" s="379"/>
      <c r="U192" s="379"/>
      <c r="V192" s="379"/>
      <c r="W192" s="379"/>
      <c r="X192" s="379"/>
    </row>
    <row r="193" spans="1:24" ht="20.5" hidden="1" customHeight="1" x14ac:dyDescent="0.3">
      <c r="A193" s="379"/>
      <c r="B193" s="386" t="s">
        <v>47</v>
      </c>
      <c r="C193" s="386" t="s">
        <v>1338</v>
      </c>
      <c r="D193" s="396" t="s">
        <v>36</v>
      </c>
      <c r="E193" s="396" t="s">
        <v>44</v>
      </c>
      <c r="F193" s="389">
        <v>15</v>
      </c>
      <c r="G193" s="390">
        <v>234312</v>
      </c>
      <c r="H193" s="516">
        <v>15620.8</v>
      </c>
      <c r="I193" s="514">
        <v>1339845</v>
      </c>
      <c r="J193" s="514">
        <v>1339859</v>
      </c>
      <c r="K193" s="391"/>
      <c r="L193" s="392"/>
      <c r="M193" s="379"/>
      <c r="N193" s="394"/>
      <c r="O193" s="391"/>
      <c r="P193" s="392"/>
      <c r="Q193" s="379"/>
      <c r="R193" s="379"/>
      <c r="S193" s="379"/>
      <c r="T193" s="379"/>
      <c r="U193" s="379"/>
      <c r="V193" s="379"/>
      <c r="W193" s="379"/>
      <c r="X193" s="379"/>
    </row>
    <row r="194" spans="1:24" ht="20.5" hidden="1" customHeight="1" x14ac:dyDescent="0.3">
      <c r="A194" s="379"/>
      <c r="B194" s="386" t="s">
        <v>47</v>
      </c>
      <c r="C194" s="386" t="s">
        <v>1340</v>
      </c>
      <c r="D194" s="396" t="s">
        <v>36</v>
      </c>
      <c r="E194" s="396" t="s">
        <v>44</v>
      </c>
      <c r="F194" s="389">
        <v>15</v>
      </c>
      <c r="G194" s="390">
        <v>234312</v>
      </c>
      <c r="H194" s="516">
        <v>15620.8</v>
      </c>
      <c r="I194" s="514">
        <v>1339860</v>
      </c>
      <c r="J194" s="514">
        <v>1339874</v>
      </c>
      <c r="K194" s="391"/>
      <c r="L194" s="392"/>
      <c r="M194" s="379"/>
      <c r="N194" s="394"/>
      <c r="O194" s="391"/>
      <c r="P194" s="392"/>
      <c r="Q194" s="379"/>
      <c r="R194" s="379"/>
      <c r="S194" s="379"/>
      <c r="T194" s="379"/>
      <c r="U194" s="379"/>
      <c r="V194" s="379"/>
      <c r="W194" s="379"/>
      <c r="X194" s="379"/>
    </row>
    <row r="195" spans="1:24" ht="20.5" hidden="1" customHeight="1" x14ac:dyDescent="0.3">
      <c r="A195" s="379"/>
      <c r="B195" s="386" t="s">
        <v>47</v>
      </c>
      <c r="C195" s="386" t="s">
        <v>1342</v>
      </c>
      <c r="D195" s="396" t="s">
        <v>36</v>
      </c>
      <c r="E195" s="397" t="s">
        <v>45</v>
      </c>
      <c r="F195" s="389">
        <v>15</v>
      </c>
      <c r="G195" s="390">
        <v>365937</v>
      </c>
      <c r="H195" s="513">
        <v>12600.8</v>
      </c>
      <c r="I195" s="514">
        <v>1339875</v>
      </c>
      <c r="J195" s="514">
        <v>1339889</v>
      </c>
      <c r="K195" s="391"/>
      <c r="L195" s="392"/>
      <c r="M195" s="379"/>
      <c r="N195" s="394"/>
      <c r="O195" s="391"/>
      <c r="P195" s="392"/>
      <c r="Q195" s="379"/>
      <c r="R195" s="379"/>
      <c r="S195" s="379"/>
      <c r="T195" s="379"/>
      <c r="U195" s="379"/>
      <c r="V195" s="379"/>
      <c r="W195" s="379"/>
      <c r="X195" s="379"/>
    </row>
    <row r="196" spans="1:24" ht="20.5" hidden="1" customHeight="1" x14ac:dyDescent="0.3">
      <c r="A196" s="379"/>
      <c r="B196" s="386" t="s">
        <v>47</v>
      </c>
      <c r="C196" s="386" t="s">
        <v>1344</v>
      </c>
      <c r="D196" s="396" t="s">
        <v>36</v>
      </c>
      <c r="E196" s="397" t="s">
        <v>46</v>
      </c>
      <c r="F196" s="389">
        <v>15</v>
      </c>
      <c r="G196" s="390">
        <v>296802</v>
      </c>
      <c r="H196" s="513">
        <v>13685.8</v>
      </c>
      <c r="I196" s="514">
        <v>1339890</v>
      </c>
      <c r="J196" s="514">
        <v>1339904</v>
      </c>
      <c r="K196" s="391"/>
      <c r="L196" s="392"/>
      <c r="M196" s="379"/>
      <c r="N196" s="394"/>
      <c r="O196" s="391"/>
      <c r="P196" s="392"/>
      <c r="Q196" s="379"/>
      <c r="R196" s="379"/>
      <c r="S196" s="379"/>
      <c r="T196" s="379"/>
      <c r="U196" s="379"/>
      <c r="V196" s="379"/>
      <c r="W196" s="379"/>
      <c r="X196" s="379"/>
    </row>
    <row r="197" spans="1:24" ht="20.5" hidden="1" customHeight="1" x14ac:dyDescent="0.3">
      <c r="A197" s="379"/>
      <c r="B197" s="386" t="s">
        <v>47</v>
      </c>
      <c r="C197" s="386" t="s">
        <v>1346</v>
      </c>
      <c r="D197" s="396" t="s">
        <v>36</v>
      </c>
      <c r="E197" s="334" t="s">
        <v>408</v>
      </c>
      <c r="F197" s="389">
        <v>15</v>
      </c>
      <c r="G197" s="390">
        <v>274737</v>
      </c>
      <c r="H197" s="513">
        <v>18315.8</v>
      </c>
      <c r="I197" s="514">
        <v>1339905</v>
      </c>
      <c r="J197" s="514">
        <v>1339919</v>
      </c>
      <c r="K197" s="391"/>
      <c r="L197" s="392"/>
      <c r="M197" s="379"/>
      <c r="N197" s="394"/>
      <c r="O197" s="391"/>
      <c r="P197" s="392"/>
      <c r="Q197" s="379"/>
      <c r="R197" s="379"/>
      <c r="S197" s="379"/>
      <c r="T197" s="379"/>
      <c r="U197" s="379"/>
      <c r="V197" s="379"/>
      <c r="W197" s="379"/>
      <c r="X197" s="379"/>
    </row>
    <row r="198" spans="1:24" ht="20.5" hidden="1" customHeight="1" x14ac:dyDescent="0.3">
      <c r="A198" s="379"/>
      <c r="B198" s="386" t="s">
        <v>47</v>
      </c>
      <c r="C198" s="386" t="s">
        <v>1348</v>
      </c>
      <c r="D198" s="396" t="s">
        <v>36</v>
      </c>
      <c r="E198" s="388" t="s">
        <v>409</v>
      </c>
      <c r="F198" s="389">
        <v>15</v>
      </c>
      <c r="G198" s="390">
        <v>280737</v>
      </c>
      <c r="H198" s="513">
        <v>18715.8</v>
      </c>
      <c r="I198" s="514">
        <v>1339920</v>
      </c>
      <c r="J198" s="514">
        <v>1339934</v>
      </c>
      <c r="K198" s="391"/>
      <c r="L198" s="392"/>
      <c r="M198" s="379"/>
      <c r="N198" s="394"/>
      <c r="O198" s="391"/>
      <c r="P198" s="392"/>
      <c r="Q198" s="379"/>
      <c r="R198" s="379"/>
      <c r="S198" s="379"/>
      <c r="T198" s="379"/>
      <c r="U198" s="379"/>
      <c r="V198" s="379"/>
      <c r="W198" s="379"/>
      <c r="X198" s="379"/>
    </row>
    <row r="199" spans="1:24" ht="20.5" hidden="1" customHeight="1" x14ac:dyDescent="0.3">
      <c r="A199" s="379"/>
      <c r="B199" s="386" t="s">
        <v>47</v>
      </c>
      <c r="C199" s="386" t="s">
        <v>1350</v>
      </c>
      <c r="D199" s="396" t="s">
        <v>36</v>
      </c>
      <c r="E199" s="397" t="s">
        <v>42</v>
      </c>
      <c r="F199" s="389">
        <v>10</v>
      </c>
      <c r="G199" s="390">
        <v>102118</v>
      </c>
      <c r="H199" s="516">
        <v>10211.799999999999</v>
      </c>
      <c r="I199" s="514">
        <v>1339935</v>
      </c>
      <c r="J199" s="514">
        <v>1339944</v>
      </c>
      <c r="K199" s="391"/>
      <c r="L199" s="392"/>
      <c r="M199" s="379"/>
      <c r="N199" s="394"/>
      <c r="O199" s="391"/>
      <c r="P199" s="392"/>
      <c r="Q199" s="379"/>
      <c r="R199" s="379"/>
      <c r="S199" s="379"/>
      <c r="T199" s="379"/>
      <c r="U199" s="379"/>
      <c r="V199" s="379"/>
      <c r="W199" s="379"/>
      <c r="X199" s="379"/>
    </row>
    <row r="200" spans="1:24" ht="20.5" hidden="1" customHeight="1" x14ac:dyDescent="0.3">
      <c r="A200" s="379"/>
      <c r="B200" s="386" t="s">
        <v>47</v>
      </c>
      <c r="C200" s="386" t="s">
        <v>1352</v>
      </c>
      <c r="D200" s="396" t="s">
        <v>36</v>
      </c>
      <c r="E200" s="397" t="s">
        <v>42</v>
      </c>
      <c r="F200" s="389">
        <v>10</v>
      </c>
      <c r="G200" s="390">
        <v>102118</v>
      </c>
      <c r="H200" s="516">
        <v>10211.799999999999</v>
      </c>
      <c r="I200" s="514">
        <v>1339945</v>
      </c>
      <c r="J200" s="514">
        <v>1339954</v>
      </c>
      <c r="K200" s="391"/>
      <c r="L200" s="392"/>
      <c r="M200" s="379"/>
      <c r="N200" s="394"/>
      <c r="O200" s="391"/>
      <c r="P200" s="392"/>
      <c r="Q200" s="379"/>
      <c r="R200" s="379"/>
      <c r="S200" s="379"/>
      <c r="T200" s="379"/>
      <c r="U200" s="379"/>
      <c r="V200" s="379"/>
      <c r="W200" s="379"/>
      <c r="X200" s="379"/>
    </row>
    <row r="201" spans="1:24" ht="20.5" hidden="1" customHeight="1" x14ac:dyDescent="0.3">
      <c r="A201" s="379"/>
      <c r="B201" s="386" t="s">
        <v>47</v>
      </c>
      <c r="C201" s="386" t="s">
        <v>1354</v>
      </c>
      <c r="D201" s="396" t="s">
        <v>36</v>
      </c>
      <c r="E201" s="336" t="s">
        <v>231</v>
      </c>
      <c r="F201" s="389">
        <v>15</v>
      </c>
      <c r="G201" s="390">
        <v>301332</v>
      </c>
      <c r="H201" s="515">
        <v>20088.8</v>
      </c>
      <c r="I201" s="514">
        <v>1339955</v>
      </c>
      <c r="J201" s="514">
        <v>1339969</v>
      </c>
      <c r="K201" s="391"/>
      <c r="L201" s="392"/>
      <c r="M201" s="379"/>
      <c r="N201" s="394"/>
      <c r="O201" s="391"/>
      <c r="P201" s="392"/>
      <c r="Q201" s="379"/>
      <c r="R201" s="379"/>
      <c r="S201" s="379"/>
      <c r="T201" s="379"/>
      <c r="U201" s="379"/>
      <c r="V201" s="379"/>
      <c r="W201" s="379"/>
      <c r="X201" s="379"/>
    </row>
    <row r="202" spans="1:24" ht="20.5" hidden="1" customHeight="1" x14ac:dyDescent="0.3">
      <c r="A202" s="379"/>
      <c r="B202" s="386" t="s">
        <v>47</v>
      </c>
      <c r="C202" s="386" t="s">
        <v>1356</v>
      </c>
      <c r="D202" s="396" t="s">
        <v>36</v>
      </c>
      <c r="E202" s="425" t="s">
        <v>39</v>
      </c>
      <c r="F202" s="389">
        <v>15</v>
      </c>
      <c r="G202" s="390">
        <v>127511.99999999999</v>
      </c>
      <c r="H202" s="515">
        <v>8500.7999999999993</v>
      </c>
      <c r="I202" s="514">
        <v>1339970</v>
      </c>
      <c r="J202" s="514">
        <v>1339984</v>
      </c>
      <c r="K202" s="391"/>
      <c r="L202" s="392"/>
      <c r="M202" s="379"/>
      <c r="N202" s="394"/>
      <c r="O202" s="391"/>
      <c r="P202" s="392"/>
      <c r="Q202" s="379"/>
      <c r="R202" s="379"/>
      <c r="S202" s="379"/>
      <c r="T202" s="379"/>
      <c r="U202" s="379"/>
      <c r="V202" s="379"/>
      <c r="W202" s="379"/>
      <c r="X202" s="379"/>
    </row>
    <row r="203" spans="1:24" ht="20.5" hidden="1" customHeight="1" x14ac:dyDescent="0.3">
      <c r="A203" s="379"/>
      <c r="B203" s="386" t="s">
        <v>47</v>
      </c>
      <c r="C203" s="386" t="s">
        <v>1358</v>
      </c>
      <c r="D203" s="396" t="s">
        <v>36</v>
      </c>
      <c r="E203" s="425" t="s">
        <v>39</v>
      </c>
      <c r="F203" s="389">
        <v>15</v>
      </c>
      <c r="G203" s="390">
        <v>127511.99999999999</v>
      </c>
      <c r="H203" s="515">
        <v>8500.7999999999993</v>
      </c>
      <c r="I203" s="514">
        <v>1339985</v>
      </c>
      <c r="J203" s="514">
        <v>1339999</v>
      </c>
      <c r="K203" s="391"/>
      <c r="L203" s="392"/>
      <c r="M203" s="379"/>
      <c r="N203" s="394"/>
      <c r="O203" s="391"/>
      <c r="P203" s="392"/>
      <c r="Q203" s="379"/>
      <c r="R203" s="379"/>
      <c r="S203" s="379"/>
      <c r="T203" s="379"/>
      <c r="U203" s="379"/>
      <c r="V203" s="379"/>
      <c r="W203" s="379"/>
      <c r="X203" s="379"/>
    </row>
    <row r="204" spans="1:24" ht="20.5" hidden="1" customHeight="1" x14ac:dyDescent="0.3">
      <c r="A204" s="379"/>
      <c r="B204" s="386" t="s">
        <v>47</v>
      </c>
      <c r="C204" s="386" t="s">
        <v>1360</v>
      </c>
      <c r="D204" s="396" t="s">
        <v>36</v>
      </c>
      <c r="E204" s="397" t="s">
        <v>944</v>
      </c>
      <c r="F204" s="389">
        <v>15</v>
      </c>
      <c r="G204" s="390">
        <v>313445</v>
      </c>
      <c r="H204" s="513">
        <v>11515.8</v>
      </c>
      <c r="I204" s="514">
        <v>1340000</v>
      </c>
      <c r="J204" s="514">
        <v>1340014</v>
      </c>
      <c r="K204" s="391"/>
      <c r="L204" s="392"/>
      <c r="M204" s="379"/>
      <c r="N204" s="394"/>
      <c r="O204" s="391"/>
      <c r="P204" s="392"/>
      <c r="Q204" s="379"/>
      <c r="R204" s="379"/>
      <c r="S204" s="379"/>
      <c r="T204" s="379"/>
      <c r="U204" s="379"/>
      <c r="V204" s="379"/>
      <c r="W204" s="379"/>
      <c r="X204" s="379"/>
    </row>
    <row r="205" spans="1:24" ht="20.5" customHeight="1" x14ac:dyDescent="0.3">
      <c r="A205" s="379"/>
      <c r="B205" s="386" t="s">
        <v>49</v>
      </c>
      <c r="C205" s="386" t="s">
        <v>1362</v>
      </c>
      <c r="D205" s="426" t="s">
        <v>945</v>
      </c>
      <c r="E205" s="396" t="s">
        <v>26</v>
      </c>
      <c r="F205" s="427">
        <v>50</v>
      </c>
      <c r="G205" s="390">
        <v>387540</v>
      </c>
      <c r="H205" s="515">
        <v>7750.8</v>
      </c>
      <c r="I205" s="514">
        <v>1340015</v>
      </c>
      <c r="J205" s="514">
        <v>1340064</v>
      </c>
      <c r="K205" s="391"/>
      <c r="L205" s="392"/>
      <c r="M205" s="379"/>
      <c r="N205" s="394"/>
      <c r="O205" s="391"/>
      <c r="P205" s="392"/>
      <c r="Q205" s="379"/>
      <c r="R205" s="379"/>
      <c r="S205" s="379"/>
      <c r="T205" s="379"/>
      <c r="U205" s="379"/>
      <c r="V205" s="379"/>
      <c r="W205" s="379"/>
      <c r="X205" s="379"/>
    </row>
    <row r="206" spans="1:24" ht="20.5" customHeight="1" x14ac:dyDescent="0.3">
      <c r="A206" s="379"/>
      <c r="B206" s="386" t="s">
        <v>49</v>
      </c>
      <c r="C206" s="386" t="s">
        <v>1364</v>
      </c>
      <c r="D206" s="426" t="s">
        <v>48</v>
      </c>
      <c r="E206" s="335" t="s">
        <v>318</v>
      </c>
      <c r="F206" s="308">
        <v>50</v>
      </c>
      <c r="G206" s="390">
        <v>925290</v>
      </c>
      <c r="H206" s="516">
        <v>18505.8</v>
      </c>
      <c r="I206" s="514">
        <v>1340065</v>
      </c>
      <c r="J206" s="514">
        <v>1340114</v>
      </c>
      <c r="K206" s="391"/>
      <c r="L206" s="392"/>
      <c r="M206" s="379"/>
      <c r="N206" s="394"/>
      <c r="O206" s="391"/>
      <c r="P206" s="392"/>
      <c r="Q206" s="379"/>
      <c r="R206" s="379"/>
      <c r="S206" s="379"/>
      <c r="T206" s="379"/>
      <c r="U206" s="379"/>
      <c r="V206" s="379"/>
      <c r="W206" s="379"/>
      <c r="X206" s="379"/>
    </row>
    <row r="207" spans="1:24" ht="20.5" customHeight="1" x14ac:dyDescent="0.3">
      <c r="A207" s="379"/>
      <c r="B207" s="386" t="s">
        <v>49</v>
      </c>
      <c r="C207" s="386" t="s">
        <v>1366</v>
      </c>
      <c r="D207" s="426" t="s">
        <v>48</v>
      </c>
      <c r="E207" s="396" t="s">
        <v>31</v>
      </c>
      <c r="F207" s="308">
        <v>50</v>
      </c>
      <c r="G207" s="390">
        <v>812040</v>
      </c>
      <c r="H207" s="515">
        <v>16240.8</v>
      </c>
      <c r="I207" s="514">
        <v>1340115</v>
      </c>
      <c r="J207" s="514">
        <v>1340164</v>
      </c>
      <c r="K207" s="391"/>
      <c r="L207" s="392"/>
      <c r="M207" s="379"/>
      <c r="N207" s="394"/>
      <c r="O207" s="391"/>
      <c r="P207" s="392"/>
      <c r="Q207" s="379"/>
      <c r="R207" s="379"/>
      <c r="S207" s="379"/>
      <c r="T207" s="379"/>
      <c r="U207" s="379"/>
      <c r="V207" s="379"/>
      <c r="W207" s="379"/>
      <c r="X207" s="379"/>
    </row>
    <row r="208" spans="1:24" ht="20.5" customHeight="1" x14ac:dyDescent="0.3">
      <c r="A208" s="379"/>
      <c r="B208" s="386" t="s">
        <v>49</v>
      </c>
      <c r="C208" s="386" t="s">
        <v>1368</v>
      </c>
      <c r="D208" s="426" t="s">
        <v>48</v>
      </c>
      <c r="E208" s="397" t="s">
        <v>944</v>
      </c>
      <c r="F208" s="308">
        <v>75</v>
      </c>
      <c r="G208" s="513">
        <v>940335</v>
      </c>
      <c r="H208" s="513">
        <v>11515.8</v>
      </c>
      <c r="I208" s="514">
        <v>1340165</v>
      </c>
      <c r="J208" s="514">
        <v>1340239</v>
      </c>
      <c r="K208" s="391"/>
      <c r="L208" s="392"/>
      <c r="M208" s="379"/>
      <c r="N208" s="394"/>
      <c r="O208" s="391"/>
      <c r="P208" s="392"/>
      <c r="Q208" s="379"/>
      <c r="R208" s="379"/>
      <c r="S208" s="379"/>
      <c r="T208" s="379"/>
      <c r="U208" s="379"/>
      <c r="V208" s="379"/>
      <c r="W208" s="379"/>
      <c r="X208" s="379"/>
    </row>
    <row r="209" spans="1:24" ht="20.5" customHeight="1" x14ac:dyDescent="0.3">
      <c r="A209" s="379"/>
      <c r="B209" s="386" t="s">
        <v>49</v>
      </c>
      <c r="C209" s="386" t="s">
        <v>1370</v>
      </c>
      <c r="D209" s="426" t="s">
        <v>48</v>
      </c>
      <c r="E209" s="398" t="s">
        <v>375</v>
      </c>
      <c r="F209" s="308">
        <v>25</v>
      </c>
      <c r="G209" s="390">
        <v>359020</v>
      </c>
      <c r="H209" s="513">
        <v>14360.8</v>
      </c>
      <c r="I209" s="514">
        <v>1340240</v>
      </c>
      <c r="J209" s="514">
        <v>1340264</v>
      </c>
      <c r="K209" s="391"/>
      <c r="L209" s="392"/>
      <c r="M209" s="379"/>
      <c r="N209" s="394"/>
      <c r="O209" s="391"/>
      <c r="P209" s="392"/>
      <c r="Q209" s="379"/>
      <c r="R209" s="379"/>
      <c r="S209" s="379"/>
      <c r="T209" s="379"/>
      <c r="U209" s="379"/>
      <c r="V209" s="379"/>
      <c r="W209" s="379"/>
      <c r="X209" s="379"/>
    </row>
    <row r="210" spans="1:24" ht="20.5" customHeight="1" x14ac:dyDescent="0.3">
      <c r="A210" s="379"/>
      <c r="B210" s="386" t="s">
        <v>49</v>
      </c>
      <c r="C210" s="386" t="s">
        <v>1372</v>
      </c>
      <c r="D210" s="426" t="s">
        <v>48</v>
      </c>
      <c r="E210" s="398" t="s">
        <v>376</v>
      </c>
      <c r="F210" s="308">
        <v>25</v>
      </c>
      <c r="G210" s="390">
        <v>345020</v>
      </c>
      <c r="H210" s="513">
        <v>13800.8</v>
      </c>
      <c r="I210" s="514">
        <v>1340265</v>
      </c>
      <c r="J210" s="514">
        <v>1340289</v>
      </c>
      <c r="K210" s="391"/>
      <c r="L210" s="392"/>
      <c r="M210" s="379"/>
      <c r="N210" s="394"/>
      <c r="O210" s="391"/>
      <c r="P210" s="392"/>
      <c r="Q210" s="379"/>
      <c r="R210" s="379"/>
      <c r="S210" s="379"/>
      <c r="T210" s="379"/>
      <c r="U210" s="379"/>
      <c r="V210" s="379"/>
      <c r="W210" s="379"/>
      <c r="X210" s="379"/>
    </row>
    <row r="211" spans="1:24" ht="20.5" customHeight="1" x14ac:dyDescent="0.3">
      <c r="A211" s="379"/>
      <c r="B211" s="386" t="s">
        <v>49</v>
      </c>
      <c r="C211" s="386" t="s">
        <v>1374</v>
      </c>
      <c r="D211" s="426" t="s">
        <v>48</v>
      </c>
      <c r="E211" s="336" t="s">
        <v>231</v>
      </c>
      <c r="F211" s="308">
        <v>15</v>
      </c>
      <c r="G211" s="390">
        <v>301332</v>
      </c>
      <c r="H211" s="515">
        <v>20088.8</v>
      </c>
      <c r="I211" s="514">
        <v>1340290</v>
      </c>
      <c r="J211" s="514">
        <v>1340304</v>
      </c>
      <c r="K211" s="391"/>
      <c r="L211" s="392"/>
      <c r="M211" s="379"/>
      <c r="N211" s="394"/>
      <c r="O211" s="391"/>
      <c r="P211" s="392"/>
      <c r="Q211" s="379"/>
      <c r="R211" s="379"/>
      <c r="S211" s="379"/>
      <c r="T211" s="379"/>
      <c r="U211" s="379"/>
      <c r="V211" s="379"/>
      <c r="W211" s="379"/>
      <c r="X211" s="379"/>
    </row>
    <row r="212" spans="1:24" ht="20.5" customHeight="1" x14ac:dyDescent="0.3">
      <c r="A212" s="379"/>
      <c r="B212" s="386" t="s">
        <v>49</v>
      </c>
      <c r="C212" s="386" t="s">
        <v>1376</v>
      </c>
      <c r="D212" s="426" t="s">
        <v>48</v>
      </c>
      <c r="E212" s="396" t="s">
        <v>26</v>
      </c>
      <c r="F212" s="428">
        <v>100</v>
      </c>
      <c r="G212" s="390">
        <v>775080</v>
      </c>
      <c r="H212" s="515">
        <v>7750.8</v>
      </c>
      <c r="I212" s="514">
        <v>1340305</v>
      </c>
      <c r="J212" s="514">
        <v>1340404</v>
      </c>
      <c r="K212" s="391"/>
      <c r="L212" s="392"/>
      <c r="M212" s="379"/>
      <c r="N212" s="394"/>
      <c r="O212" s="391"/>
      <c r="P212" s="392"/>
      <c r="Q212" s="379"/>
      <c r="R212" s="379"/>
      <c r="S212" s="379"/>
      <c r="T212" s="379"/>
      <c r="U212" s="379"/>
      <c r="V212" s="379"/>
      <c r="W212" s="379"/>
      <c r="X212" s="379"/>
    </row>
    <row r="213" spans="1:24" ht="20.5" customHeight="1" x14ac:dyDescent="0.3">
      <c r="A213" s="379"/>
      <c r="B213" s="386" t="s">
        <v>49</v>
      </c>
      <c r="C213" s="386" t="s">
        <v>1378</v>
      </c>
      <c r="D213" s="426" t="s">
        <v>48</v>
      </c>
      <c r="E213" s="429" t="s">
        <v>40</v>
      </c>
      <c r="F213" s="327">
        <v>50</v>
      </c>
      <c r="G213" s="390">
        <v>554540</v>
      </c>
      <c r="H213" s="513">
        <v>11090.8</v>
      </c>
      <c r="I213" s="514">
        <v>1340405</v>
      </c>
      <c r="J213" s="514">
        <v>1340454</v>
      </c>
      <c r="K213" s="391"/>
      <c r="L213" s="392"/>
      <c r="M213" s="379"/>
      <c r="N213" s="394"/>
      <c r="O213" s="391"/>
      <c r="P213" s="392"/>
      <c r="Q213" s="379"/>
      <c r="R213" s="379"/>
      <c r="S213" s="379"/>
      <c r="T213" s="379"/>
      <c r="U213" s="379"/>
      <c r="V213" s="379"/>
      <c r="W213" s="379"/>
      <c r="X213" s="379"/>
    </row>
    <row r="214" spans="1:24" ht="20.5" customHeight="1" x14ac:dyDescent="0.3">
      <c r="A214" s="379"/>
      <c r="B214" s="386" t="s">
        <v>49</v>
      </c>
      <c r="C214" s="386" t="s">
        <v>1380</v>
      </c>
      <c r="D214" s="426" t="s">
        <v>48</v>
      </c>
      <c r="E214" s="396" t="s">
        <v>489</v>
      </c>
      <c r="F214" s="308">
        <v>25</v>
      </c>
      <c r="G214" s="390">
        <v>309645</v>
      </c>
      <c r="H214" s="516">
        <v>12385.8</v>
      </c>
      <c r="I214" s="514">
        <v>1340455</v>
      </c>
      <c r="J214" s="514">
        <v>1340479</v>
      </c>
      <c r="K214" s="391"/>
      <c r="L214" s="392"/>
      <c r="M214" s="379"/>
      <c r="N214" s="394"/>
      <c r="O214" s="391"/>
      <c r="P214" s="392"/>
      <c r="Q214" s="379"/>
      <c r="R214" s="379"/>
      <c r="S214" s="379"/>
      <c r="T214" s="379"/>
      <c r="U214" s="379"/>
      <c r="V214" s="379"/>
      <c r="W214" s="379"/>
      <c r="X214" s="379"/>
    </row>
    <row r="215" spans="1:24" ht="20.5" customHeight="1" x14ac:dyDescent="0.3">
      <c r="A215" s="379"/>
      <c r="B215" s="386" t="s">
        <v>49</v>
      </c>
      <c r="C215" s="386" t="s">
        <v>1382</v>
      </c>
      <c r="D215" s="426" t="s">
        <v>48</v>
      </c>
      <c r="E215" s="335" t="s">
        <v>116</v>
      </c>
      <c r="F215" s="308">
        <v>25</v>
      </c>
      <c r="G215" s="390">
        <v>631420</v>
      </c>
      <c r="H215" s="513">
        <v>25256.799999999999</v>
      </c>
      <c r="I215" s="514">
        <v>1340480</v>
      </c>
      <c r="J215" s="514">
        <v>1340504</v>
      </c>
      <c r="K215" s="391"/>
      <c r="L215" s="392"/>
      <c r="M215" s="379"/>
      <c r="N215" s="394"/>
      <c r="O215" s="391"/>
      <c r="P215" s="392"/>
      <c r="Q215" s="379"/>
      <c r="R215" s="379"/>
      <c r="S215" s="379"/>
      <c r="T215" s="379"/>
      <c r="U215" s="379"/>
      <c r="V215" s="379"/>
      <c r="W215" s="379"/>
      <c r="X215" s="379"/>
    </row>
    <row r="216" spans="1:24" ht="20.5" customHeight="1" x14ac:dyDescent="0.3">
      <c r="A216" s="379"/>
      <c r="B216" s="386" t="s">
        <v>49</v>
      </c>
      <c r="C216" s="386" t="s">
        <v>1384</v>
      </c>
      <c r="D216" s="426" t="s">
        <v>48</v>
      </c>
      <c r="E216" s="398" t="s">
        <v>119</v>
      </c>
      <c r="F216" s="308">
        <v>25</v>
      </c>
      <c r="G216" s="390">
        <v>1003845.0000000001</v>
      </c>
      <c r="H216" s="517">
        <v>40153.800000000003</v>
      </c>
      <c r="I216" s="514">
        <v>1340505</v>
      </c>
      <c r="J216" s="514">
        <v>1340529</v>
      </c>
      <c r="K216" s="391"/>
      <c r="L216" s="392"/>
      <c r="M216" s="379"/>
      <c r="N216" s="394"/>
      <c r="O216" s="391"/>
      <c r="P216" s="392"/>
      <c r="Q216" s="379"/>
      <c r="R216" s="379"/>
      <c r="S216" s="379"/>
      <c r="T216" s="379"/>
      <c r="U216" s="379"/>
      <c r="V216" s="379"/>
      <c r="W216" s="379"/>
      <c r="X216" s="379"/>
    </row>
    <row r="217" spans="1:24" ht="20.5" customHeight="1" x14ac:dyDescent="0.3">
      <c r="A217" s="379"/>
      <c r="B217" s="386" t="s">
        <v>49</v>
      </c>
      <c r="C217" s="386" t="s">
        <v>1386</v>
      </c>
      <c r="D217" s="426" t="s">
        <v>48</v>
      </c>
      <c r="E217" s="387" t="s">
        <v>29</v>
      </c>
      <c r="F217" s="308">
        <v>25</v>
      </c>
      <c r="G217" s="390">
        <v>859545.00000000012</v>
      </c>
      <c r="H217" s="513">
        <v>34381.800000000003</v>
      </c>
      <c r="I217" s="514">
        <v>1340530</v>
      </c>
      <c r="J217" s="514">
        <v>1340554</v>
      </c>
      <c r="K217" s="391"/>
      <c r="L217" s="392"/>
      <c r="M217" s="379"/>
      <c r="N217" s="394"/>
      <c r="O217" s="391"/>
      <c r="P217" s="392"/>
      <c r="Q217" s="379"/>
      <c r="R217" s="379"/>
      <c r="S217" s="379"/>
      <c r="T217" s="379"/>
      <c r="U217" s="379"/>
      <c r="V217" s="379"/>
      <c r="W217" s="379"/>
      <c r="X217" s="379"/>
    </row>
    <row r="218" spans="1:24" ht="20.5" customHeight="1" x14ac:dyDescent="0.3">
      <c r="A218" s="379"/>
      <c r="B218" s="386" t="s">
        <v>49</v>
      </c>
      <c r="C218" s="386" t="s">
        <v>1388</v>
      </c>
      <c r="D218" s="426" t="s">
        <v>48</v>
      </c>
      <c r="E218" s="334" t="s">
        <v>408</v>
      </c>
      <c r="F218" s="308">
        <v>25</v>
      </c>
      <c r="G218" s="390">
        <v>457895</v>
      </c>
      <c r="H218" s="513">
        <v>18315.8</v>
      </c>
      <c r="I218" s="514">
        <v>1340555</v>
      </c>
      <c r="J218" s="514">
        <v>1340579</v>
      </c>
      <c r="K218" s="391"/>
      <c r="L218" s="392"/>
      <c r="M218" s="379"/>
      <c r="N218" s="394"/>
      <c r="O218" s="391"/>
      <c r="P218" s="392"/>
      <c r="Q218" s="379"/>
      <c r="R218" s="379"/>
      <c r="S218" s="379"/>
      <c r="T218" s="379"/>
      <c r="U218" s="379"/>
      <c r="V218" s="379"/>
      <c r="W218" s="379"/>
      <c r="X218" s="379"/>
    </row>
    <row r="219" spans="1:24" ht="20.5" customHeight="1" x14ac:dyDescent="0.3">
      <c r="A219" s="379"/>
      <c r="B219" s="386" t="s">
        <v>49</v>
      </c>
      <c r="C219" s="386" t="s">
        <v>1390</v>
      </c>
      <c r="D219" s="426" t="s">
        <v>48</v>
      </c>
      <c r="E219" s="388" t="s">
        <v>409</v>
      </c>
      <c r="F219" s="308">
        <v>25</v>
      </c>
      <c r="G219" s="390">
        <v>467895</v>
      </c>
      <c r="H219" s="513">
        <v>18715.8</v>
      </c>
      <c r="I219" s="514">
        <v>1340580</v>
      </c>
      <c r="J219" s="514">
        <v>1340604</v>
      </c>
      <c r="K219" s="391"/>
      <c r="L219" s="392"/>
      <c r="M219" s="379"/>
      <c r="N219" s="394"/>
      <c r="O219" s="391"/>
      <c r="P219" s="392"/>
      <c r="Q219" s="379"/>
      <c r="R219" s="379"/>
      <c r="S219" s="379"/>
      <c r="T219" s="379"/>
      <c r="U219" s="379"/>
      <c r="V219" s="379"/>
      <c r="W219" s="379"/>
      <c r="X219" s="379"/>
    </row>
    <row r="220" spans="1:24" ht="20.5" customHeight="1" x14ac:dyDescent="0.3">
      <c r="A220" s="379"/>
      <c r="B220" s="386" t="s">
        <v>49</v>
      </c>
      <c r="C220" s="386" t="s">
        <v>1392</v>
      </c>
      <c r="D220" s="426" t="s">
        <v>48</v>
      </c>
      <c r="E220" s="396" t="s">
        <v>25</v>
      </c>
      <c r="F220" s="308">
        <v>150</v>
      </c>
      <c r="G220" s="390">
        <v>3202320</v>
      </c>
      <c r="H220" s="513">
        <v>21348.799999999999</v>
      </c>
      <c r="I220" s="514">
        <v>1340605</v>
      </c>
      <c r="J220" s="514">
        <v>1340754</v>
      </c>
      <c r="K220" s="391"/>
      <c r="L220" s="392"/>
      <c r="M220" s="379"/>
      <c r="N220" s="394"/>
      <c r="O220" s="391"/>
      <c r="P220" s="392"/>
      <c r="Q220" s="379"/>
      <c r="R220" s="379"/>
      <c r="S220" s="379"/>
      <c r="T220" s="379"/>
      <c r="U220" s="379"/>
      <c r="V220" s="379"/>
      <c r="W220" s="379"/>
      <c r="X220" s="379"/>
    </row>
    <row r="221" spans="1:24" ht="21.65" customHeight="1" x14ac:dyDescent="0.35">
      <c r="A221" s="379"/>
      <c r="B221" s="430"/>
      <c r="C221" s="430"/>
      <c r="D221" s="430"/>
      <c r="E221" s="430"/>
      <c r="F221" s="431"/>
      <c r="G221" s="432"/>
      <c r="H221" s="379"/>
      <c r="I221" s="379"/>
      <c r="J221" s="379"/>
      <c r="K221" s="379"/>
      <c r="L221" s="379"/>
      <c r="M221" s="379"/>
      <c r="N221" s="379"/>
      <c r="O221" s="379"/>
      <c r="P221" s="379"/>
      <c r="Q221" s="379"/>
      <c r="R221" s="379"/>
      <c r="S221" s="379"/>
      <c r="T221" s="379"/>
      <c r="U221" s="379"/>
      <c r="V221" s="379"/>
      <c r="W221" s="379"/>
      <c r="X221" s="379"/>
    </row>
    <row r="222" spans="1:24" ht="14.25" customHeight="1" x14ac:dyDescent="0.3">
      <c r="A222" s="379"/>
      <c r="B222" s="379"/>
      <c r="C222" s="379"/>
      <c r="D222" s="379"/>
      <c r="E222" s="379"/>
      <c r="F222" s="379"/>
      <c r="G222" s="379"/>
      <c r="H222" s="379"/>
      <c r="I222" s="379"/>
      <c r="J222" s="379"/>
      <c r="K222" s="379"/>
      <c r="L222" s="379"/>
      <c r="M222" s="379"/>
      <c r="N222" s="379"/>
      <c r="O222" s="379"/>
      <c r="P222" s="379"/>
      <c r="Q222" s="379"/>
      <c r="R222" s="379"/>
      <c r="S222" s="379"/>
      <c r="T222" s="379"/>
      <c r="U222" s="379"/>
      <c r="V222" s="379"/>
      <c r="W222" s="379"/>
      <c r="X222" s="379"/>
    </row>
    <row r="223" spans="1:24" ht="14.25" customHeight="1" x14ac:dyDescent="0.3">
      <c r="A223" s="379"/>
      <c r="B223" s="379"/>
      <c r="C223" s="379"/>
      <c r="D223" s="379"/>
      <c r="E223" s="379"/>
      <c r="F223" s="379"/>
      <c r="G223" s="379"/>
      <c r="H223" s="379"/>
      <c r="I223" s="379"/>
      <c r="J223" s="379"/>
      <c r="K223" s="379"/>
      <c r="L223" s="379"/>
      <c r="M223" s="379"/>
      <c r="N223" s="379"/>
      <c r="O223" s="379"/>
      <c r="P223" s="379"/>
      <c r="Q223" s="379"/>
      <c r="R223" s="379"/>
      <c r="S223" s="379"/>
      <c r="T223" s="379"/>
      <c r="U223" s="379"/>
      <c r="V223" s="379"/>
      <c r="W223" s="379"/>
      <c r="X223" s="379"/>
    </row>
    <row r="224" spans="1:24" ht="14.25" customHeight="1" x14ac:dyDescent="0.35">
      <c r="A224" s="379"/>
      <c r="B224" s="379"/>
      <c r="C224" s="379"/>
      <c r="D224" s="379"/>
      <c r="E224" s="379"/>
      <c r="F224" s="379"/>
      <c r="G224" s="439"/>
      <c r="H224" s="379"/>
      <c r="I224" s="379"/>
      <c r="J224" s="379"/>
      <c r="K224" s="379"/>
      <c r="L224" s="379"/>
      <c r="M224" s="379"/>
      <c r="N224" s="379"/>
      <c r="O224" s="379"/>
      <c r="P224" s="379"/>
      <c r="Q224" s="379"/>
      <c r="R224" s="379"/>
      <c r="S224" s="379"/>
      <c r="T224" s="379"/>
      <c r="U224" s="379"/>
      <c r="V224" s="379"/>
      <c r="W224" s="379"/>
      <c r="X224" s="379"/>
    </row>
    <row r="225" spans="1:24" ht="14.25" customHeight="1" x14ac:dyDescent="0.35">
      <c r="A225" s="379"/>
      <c r="B225" s="379"/>
      <c r="C225" s="379"/>
      <c r="D225" s="379"/>
      <c r="E225" s="379"/>
      <c r="F225" s="440"/>
      <c r="G225" s="195"/>
      <c r="H225" s="379"/>
      <c r="I225" s="379"/>
      <c r="J225" s="379"/>
      <c r="K225" s="379"/>
      <c r="L225" s="379"/>
      <c r="M225" s="379"/>
      <c r="N225" s="379"/>
      <c r="O225" s="379"/>
      <c r="P225" s="379"/>
      <c r="Q225" s="379"/>
      <c r="R225" s="379"/>
      <c r="S225" s="379"/>
      <c r="T225" s="379"/>
      <c r="U225" s="379"/>
      <c r="V225" s="379"/>
      <c r="W225" s="379"/>
      <c r="X225" s="379"/>
    </row>
    <row r="226" spans="1:24" ht="14.25" customHeight="1" x14ac:dyDescent="0.35">
      <c r="A226" s="379"/>
      <c r="B226" s="379"/>
      <c r="C226" s="379"/>
      <c r="D226" s="379"/>
      <c r="E226" s="379"/>
      <c r="F226" s="440"/>
      <c r="G226" s="195"/>
      <c r="H226" s="379"/>
      <c r="I226" s="379"/>
      <c r="J226" s="379"/>
      <c r="K226" s="379"/>
      <c r="L226" s="379"/>
      <c r="M226" s="379"/>
      <c r="N226" s="379"/>
      <c r="O226" s="379"/>
      <c r="P226" s="379"/>
      <c r="Q226" s="379"/>
      <c r="R226" s="379"/>
      <c r="S226" s="379"/>
      <c r="T226" s="379"/>
      <c r="U226" s="379"/>
      <c r="V226" s="379"/>
      <c r="W226" s="379"/>
      <c r="X226" s="379"/>
    </row>
    <row r="227" spans="1:24" ht="14.25" customHeight="1" x14ac:dyDescent="0.35">
      <c r="A227" s="379"/>
      <c r="B227" s="379"/>
      <c r="C227" s="379"/>
      <c r="D227" s="379"/>
      <c r="E227" s="379"/>
      <c r="F227" s="440"/>
      <c r="G227" s="195"/>
      <c r="H227" s="379"/>
      <c r="I227" s="379"/>
      <c r="J227" s="379"/>
      <c r="K227" s="379"/>
      <c r="L227" s="379"/>
      <c r="M227" s="379"/>
      <c r="N227" s="379"/>
      <c r="O227" s="379"/>
      <c r="P227" s="379"/>
      <c r="Q227" s="379"/>
      <c r="R227" s="379"/>
      <c r="S227" s="379"/>
      <c r="T227" s="379"/>
      <c r="U227" s="379"/>
      <c r="V227" s="379"/>
      <c r="W227" s="379"/>
      <c r="X227" s="379"/>
    </row>
    <row r="228" spans="1:24" ht="14.25" customHeight="1" x14ac:dyDescent="0.35">
      <c r="A228" s="379"/>
      <c r="B228" s="379"/>
      <c r="C228" s="379"/>
      <c r="D228" s="379"/>
      <c r="E228" s="379"/>
      <c r="F228" s="440"/>
      <c r="G228" s="195"/>
      <c r="H228" s="379"/>
      <c r="I228" s="379"/>
      <c r="J228" s="379"/>
      <c r="K228" s="379"/>
      <c r="L228" s="379"/>
      <c r="M228" s="379"/>
      <c r="N228" s="379"/>
      <c r="O228" s="379"/>
      <c r="P228" s="379"/>
      <c r="Q228" s="379"/>
      <c r="R228" s="379"/>
      <c r="S228" s="379"/>
      <c r="T228" s="379"/>
      <c r="U228" s="379"/>
      <c r="V228" s="379"/>
      <c r="W228" s="379"/>
      <c r="X228" s="379"/>
    </row>
    <row r="229" spans="1:24" ht="14.25" customHeight="1" x14ac:dyDescent="0.3">
      <c r="A229" s="379"/>
      <c r="B229" s="379"/>
      <c r="C229" s="379"/>
      <c r="D229" s="379"/>
      <c r="E229" s="379"/>
      <c r="F229" s="379"/>
      <c r="G229" s="442"/>
      <c r="H229" s="379"/>
      <c r="I229" s="379"/>
      <c r="J229" s="379"/>
      <c r="K229" s="379"/>
      <c r="L229" s="379"/>
      <c r="M229" s="379"/>
      <c r="N229" s="379"/>
      <c r="O229" s="379"/>
      <c r="P229" s="379"/>
      <c r="Q229" s="379"/>
      <c r="R229" s="379"/>
      <c r="S229" s="379"/>
      <c r="T229" s="379"/>
      <c r="U229" s="379"/>
      <c r="V229" s="379"/>
      <c r="W229" s="379"/>
      <c r="X229" s="379"/>
    </row>
    <row r="230" spans="1:24" ht="14.25" customHeight="1" x14ac:dyDescent="0.3">
      <c r="A230" s="379"/>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row>
    <row r="231" spans="1:24" ht="14.25" customHeight="1" x14ac:dyDescent="0.3">
      <c r="A231" s="379"/>
      <c r="B231" s="379"/>
      <c r="C231" s="379"/>
      <c r="D231" s="379"/>
      <c r="E231" s="379"/>
      <c r="F231" s="379"/>
      <c r="G231" s="379"/>
      <c r="H231" s="379"/>
      <c r="I231" s="379"/>
      <c r="J231" s="379"/>
      <c r="K231" s="379"/>
      <c r="L231" s="379"/>
      <c r="M231" s="379"/>
      <c r="N231" s="379"/>
      <c r="O231" s="379"/>
      <c r="P231" s="379"/>
      <c r="Q231" s="379"/>
      <c r="R231" s="379"/>
      <c r="S231" s="379"/>
      <c r="T231" s="379"/>
      <c r="U231" s="379"/>
      <c r="V231" s="379"/>
      <c r="W231" s="379"/>
      <c r="X231" s="379"/>
    </row>
    <row r="232" spans="1:24" ht="14.25" customHeight="1" x14ac:dyDescent="0.3">
      <c r="A232" s="379"/>
      <c r="B232" s="379"/>
      <c r="C232" s="379"/>
      <c r="D232" s="379"/>
      <c r="E232" s="379"/>
      <c r="F232" s="379"/>
      <c r="G232" s="379"/>
      <c r="H232" s="379"/>
      <c r="I232" s="379"/>
      <c r="J232" s="379"/>
      <c r="K232" s="379"/>
      <c r="L232" s="379"/>
      <c r="M232" s="379"/>
      <c r="N232" s="379"/>
      <c r="O232" s="379"/>
      <c r="P232" s="379"/>
      <c r="Q232" s="379"/>
      <c r="R232" s="379"/>
      <c r="S232" s="379"/>
      <c r="T232" s="379"/>
      <c r="U232" s="379"/>
      <c r="V232" s="379"/>
      <c r="W232" s="379"/>
      <c r="X232" s="379"/>
    </row>
    <row r="233" spans="1:24" ht="14.25" customHeight="1" x14ac:dyDescent="0.3">
      <c r="A233" s="379"/>
      <c r="B233" s="379"/>
      <c r="C233" s="379"/>
      <c r="D233" s="379"/>
      <c r="E233" s="379"/>
      <c r="F233" s="379"/>
      <c r="G233" s="379"/>
      <c r="H233" s="379"/>
      <c r="I233" s="379"/>
      <c r="J233" s="379"/>
      <c r="K233" s="379"/>
      <c r="L233" s="379"/>
      <c r="M233" s="379"/>
      <c r="N233" s="379"/>
      <c r="O233" s="379"/>
      <c r="P233" s="379"/>
      <c r="Q233" s="379"/>
      <c r="R233" s="379"/>
      <c r="S233" s="379"/>
      <c r="T233" s="379"/>
      <c r="U233" s="379"/>
      <c r="V233" s="379"/>
      <c r="W233" s="379"/>
      <c r="X233" s="379"/>
    </row>
    <row r="234" spans="1:24" ht="14.25" customHeight="1" x14ac:dyDescent="0.3">
      <c r="A234" s="379"/>
      <c r="B234" s="379"/>
      <c r="C234" s="379"/>
      <c r="D234" s="379"/>
      <c r="E234" s="379"/>
      <c r="F234" s="379"/>
      <c r="G234" s="379"/>
      <c r="H234" s="379"/>
      <c r="I234" s="379"/>
      <c r="J234" s="379"/>
      <c r="K234" s="379"/>
      <c r="L234" s="379"/>
      <c r="M234" s="379"/>
      <c r="N234" s="379"/>
      <c r="O234" s="379"/>
      <c r="P234" s="379"/>
      <c r="Q234" s="379"/>
      <c r="R234" s="379"/>
      <c r="S234" s="379"/>
      <c r="T234" s="379"/>
      <c r="U234" s="379"/>
      <c r="V234" s="379"/>
      <c r="W234" s="379"/>
      <c r="X234" s="379"/>
    </row>
    <row r="235" spans="1:24" ht="14.25" customHeight="1" x14ac:dyDescent="0.3">
      <c r="A235" s="379"/>
      <c r="B235" s="379"/>
      <c r="C235" s="379"/>
      <c r="D235" s="379"/>
      <c r="E235" s="379"/>
      <c r="F235" s="379"/>
      <c r="G235" s="379"/>
      <c r="H235" s="379"/>
      <c r="I235" s="379"/>
      <c r="J235" s="379"/>
      <c r="K235" s="379"/>
      <c r="L235" s="379"/>
      <c r="M235" s="379"/>
      <c r="N235" s="379"/>
      <c r="O235" s="379"/>
      <c r="P235" s="379"/>
      <c r="Q235" s="379"/>
      <c r="R235" s="379"/>
      <c r="S235" s="379"/>
      <c r="T235" s="379"/>
      <c r="U235" s="379"/>
      <c r="V235" s="379"/>
      <c r="W235" s="379"/>
      <c r="X235" s="379"/>
    </row>
    <row r="236" spans="1:24" ht="14.25" customHeight="1" x14ac:dyDescent="0.3">
      <c r="A236" s="379"/>
      <c r="B236" s="379"/>
      <c r="C236" s="379"/>
      <c r="D236" s="379"/>
      <c r="E236" s="379"/>
      <c r="F236" s="379"/>
      <c r="G236" s="379"/>
      <c r="H236" s="379"/>
      <c r="I236" s="379"/>
      <c r="J236" s="379"/>
      <c r="K236" s="379"/>
      <c r="L236" s="379"/>
      <c r="M236" s="379"/>
      <c r="N236" s="379"/>
      <c r="O236" s="379"/>
      <c r="P236" s="379"/>
      <c r="Q236" s="379"/>
      <c r="R236" s="379"/>
      <c r="S236" s="379"/>
      <c r="T236" s="379"/>
      <c r="U236" s="379"/>
      <c r="V236" s="379"/>
      <c r="W236" s="379"/>
      <c r="X236" s="379"/>
    </row>
    <row r="237" spans="1:24" ht="14.25" customHeight="1" x14ac:dyDescent="0.3">
      <c r="A237" s="379"/>
      <c r="B237" s="379"/>
      <c r="C237" s="379"/>
      <c r="D237" s="379"/>
      <c r="E237" s="379"/>
      <c r="F237" s="379"/>
      <c r="G237" s="379"/>
      <c r="H237" s="379"/>
      <c r="I237" s="379"/>
      <c r="J237" s="379"/>
      <c r="K237" s="379"/>
      <c r="L237" s="379"/>
      <c r="M237" s="379"/>
      <c r="N237" s="379"/>
      <c r="O237" s="379"/>
      <c r="P237" s="379"/>
      <c r="Q237" s="379"/>
      <c r="R237" s="379"/>
      <c r="S237" s="379"/>
      <c r="T237" s="379"/>
      <c r="U237" s="379"/>
      <c r="V237" s="379"/>
      <c r="W237" s="379"/>
      <c r="X237" s="379"/>
    </row>
    <row r="238" spans="1:24" ht="14.25" customHeight="1" x14ac:dyDescent="0.3">
      <c r="A238" s="379"/>
      <c r="B238" s="379"/>
      <c r="C238" s="379"/>
      <c r="D238" s="379"/>
      <c r="E238" s="379"/>
      <c r="F238" s="379"/>
      <c r="G238" s="379"/>
      <c r="H238" s="379"/>
      <c r="I238" s="379"/>
      <c r="J238" s="379"/>
      <c r="K238" s="379"/>
      <c r="L238" s="379"/>
      <c r="M238" s="379"/>
      <c r="N238" s="379"/>
      <c r="O238" s="379"/>
      <c r="P238" s="379"/>
      <c r="Q238" s="379"/>
      <c r="R238" s="379"/>
      <c r="S238" s="379"/>
      <c r="T238" s="379"/>
      <c r="U238" s="379"/>
      <c r="V238" s="379"/>
      <c r="W238" s="379"/>
      <c r="X238" s="379"/>
    </row>
    <row r="239" spans="1:24" ht="14.25" customHeight="1" x14ac:dyDescent="0.3">
      <c r="A239" s="379"/>
      <c r="B239" s="379"/>
      <c r="C239" s="379"/>
      <c r="D239" s="379"/>
      <c r="E239" s="379"/>
      <c r="F239" s="379"/>
      <c r="G239" s="379"/>
      <c r="H239" s="379"/>
      <c r="I239" s="379"/>
      <c r="J239" s="379"/>
      <c r="K239" s="379"/>
      <c r="L239" s="379"/>
      <c r="M239" s="379"/>
      <c r="N239" s="379"/>
      <c r="O239" s="379"/>
      <c r="P239" s="379"/>
      <c r="Q239" s="379"/>
      <c r="R239" s="379"/>
      <c r="S239" s="379"/>
      <c r="T239" s="379"/>
      <c r="U239" s="379"/>
      <c r="V239" s="379"/>
      <c r="W239" s="379"/>
      <c r="X239" s="379"/>
    </row>
    <row r="240" spans="1:24" ht="14.25" customHeight="1" x14ac:dyDescent="0.3">
      <c r="A240" s="379"/>
      <c r="B240" s="379"/>
      <c r="C240" s="379"/>
      <c r="D240" s="379"/>
      <c r="E240" s="379"/>
      <c r="F240" s="379"/>
      <c r="G240" s="379"/>
      <c r="H240" s="379"/>
      <c r="I240" s="379"/>
      <c r="J240" s="379"/>
      <c r="K240" s="379"/>
      <c r="L240" s="379"/>
      <c r="M240" s="379"/>
      <c r="N240" s="379"/>
      <c r="O240" s="379"/>
      <c r="P240" s="379"/>
      <c r="Q240" s="379"/>
      <c r="R240" s="379"/>
      <c r="S240" s="379"/>
      <c r="T240" s="379"/>
      <c r="U240" s="379"/>
      <c r="V240" s="379"/>
      <c r="W240" s="379"/>
      <c r="X240" s="379"/>
    </row>
    <row r="241" spans="1:24" ht="14.25" customHeight="1" x14ac:dyDescent="0.3">
      <c r="A241" s="379"/>
      <c r="B241" s="379"/>
      <c r="C241" s="379"/>
      <c r="D241" s="379"/>
      <c r="E241" s="379"/>
      <c r="F241" s="379"/>
      <c r="G241" s="379"/>
      <c r="H241" s="379"/>
      <c r="I241" s="379"/>
      <c r="J241" s="379"/>
      <c r="K241" s="379"/>
      <c r="L241" s="379"/>
      <c r="M241" s="379"/>
      <c r="N241" s="379"/>
      <c r="O241" s="379"/>
      <c r="P241" s="379"/>
      <c r="Q241" s="379"/>
      <c r="R241" s="379"/>
      <c r="S241" s="379"/>
      <c r="T241" s="379"/>
      <c r="U241" s="379"/>
      <c r="V241" s="379"/>
      <c r="W241" s="379"/>
      <c r="X241" s="379"/>
    </row>
    <row r="242" spans="1:24" ht="14.25" customHeight="1" x14ac:dyDescent="0.3">
      <c r="A242" s="379"/>
      <c r="B242" s="379"/>
      <c r="C242" s="379"/>
      <c r="D242" s="379"/>
      <c r="E242" s="379"/>
      <c r="F242" s="379"/>
      <c r="G242" s="379"/>
      <c r="H242" s="379"/>
      <c r="I242" s="379"/>
      <c r="J242" s="379"/>
      <c r="K242" s="379"/>
      <c r="L242" s="379"/>
      <c r="M242" s="379"/>
      <c r="N242" s="379"/>
      <c r="O242" s="379"/>
      <c r="P242" s="379"/>
      <c r="Q242" s="379"/>
      <c r="R242" s="379"/>
      <c r="S242" s="379"/>
      <c r="T242" s="379"/>
      <c r="U242" s="379"/>
      <c r="V242" s="379"/>
      <c r="W242" s="379"/>
      <c r="X242" s="379"/>
    </row>
    <row r="243" spans="1:24" ht="14.25" customHeight="1" x14ac:dyDescent="0.3">
      <c r="A243" s="379"/>
      <c r="B243" s="379"/>
      <c r="C243" s="379"/>
      <c r="D243" s="379"/>
      <c r="E243" s="379"/>
      <c r="F243" s="379"/>
      <c r="G243" s="379"/>
      <c r="H243" s="379"/>
      <c r="I243" s="379"/>
      <c r="J243" s="379"/>
      <c r="K243" s="379"/>
      <c r="L243" s="379"/>
      <c r="M243" s="379"/>
      <c r="N243" s="379"/>
      <c r="O243" s="379"/>
      <c r="P243" s="379"/>
      <c r="Q243" s="379"/>
      <c r="R243" s="379"/>
      <c r="S243" s="379"/>
      <c r="T243" s="379"/>
      <c r="U243" s="379"/>
      <c r="V243" s="379"/>
      <c r="W243" s="379"/>
      <c r="X243" s="379"/>
    </row>
    <row r="244" spans="1:24" ht="14.25" customHeight="1" x14ac:dyDescent="0.3">
      <c r="A244" s="379"/>
      <c r="B244" s="379"/>
      <c r="C244" s="379"/>
      <c r="D244" s="379"/>
      <c r="E244" s="379"/>
      <c r="F244" s="379"/>
      <c r="G244" s="379"/>
      <c r="H244" s="379"/>
      <c r="I244" s="379"/>
      <c r="J244" s="379"/>
      <c r="K244" s="379"/>
      <c r="L244" s="379"/>
      <c r="M244" s="379"/>
      <c r="N244" s="379"/>
      <c r="O244" s="379"/>
      <c r="P244" s="379"/>
      <c r="Q244" s="379"/>
      <c r="R244" s="379"/>
      <c r="S244" s="379"/>
      <c r="T244" s="379"/>
      <c r="U244" s="379"/>
      <c r="V244" s="379"/>
      <c r="W244" s="379"/>
      <c r="X244" s="379"/>
    </row>
    <row r="245" spans="1:24" ht="14.25" customHeight="1" x14ac:dyDescent="0.3">
      <c r="A245" s="379"/>
      <c r="B245" s="379"/>
      <c r="C245" s="379"/>
      <c r="D245" s="379"/>
      <c r="E245" s="379"/>
      <c r="F245" s="379"/>
      <c r="G245" s="379"/>
      <c r="H245" s="379"/>
      <c r="I245" s="379"/>
      <c r="J245" s="379"/>
      <c r="K245" s="379"/>
      <c r="L245" s="379"/>
      <c r="M245" s="379"/>
      <c r="N245" s="379"/>
      <c r="O245" s="379"/>
      <c r="P245" s="379"/>
      <c r="Q245" s="379"/>
      <c r="R245" s="379"/>
      <c r="S245" s="379"/>
      <c r="T245" s="379"/>
      <c r="U245" s="379"/>
      <c r="V245" s="379"/>
      <c r="W245" s="379"/>
      <c r="X245" s="379"/>
    </row>
    <row r="246" spans="1:24" ht="14.25" customHeight="1" x14ac:dyDescent="0.3">
      <c r="A246" s="379"/>
      <c r="B246" s="379"/>
      <c r="C246" s="379"/>
      <c r="D246" s="379"/>
      <c r="E246" s="379"/>
      <c r="F246" s="379"/>
      <c r="G246" s="379"/>
      <c r="H246" s="379"/>
      <c r="I246" s="379"/>
      <c r="J246" s="379"/>
      <c r="K246" s="379"/>
      <c r="L246" s="379"/>
      <c r="M246" s="379"/>
      <c r="N246" s="379"/>
      <c r="O246" s="379"/>
      <c r="P246" s="379"/>
      <c r="Q246" s="379"/>
      <c r="R246" s="379"/>
      <c r="S246" s="379"/>
      <c r="T246" s="379"/>
      <c r="U246" s="379"/>
      <c r="V246" s="379"/>
      <c r="W246" s="379"/>
      <c r="X246" s="379"/>
    </row>
    <row r="247" spans="1:24" ht="14.25" customHeight="1" x14ac:dyDescent="0.3">
      <c r="A247" s="379"/>
      <c r="B247" s="379"/>
      <c r="C247" s="379"/>
      <c r="D247" s="379"/>
      <c r="E247" s="379"/>
      <c r="F247" s="379"/>
      <c r="G247" s="379"/>
      <c r="H247" s="379"/>
      <c r="I247" s="379"/>
      <c r="J247" s="379"/>
      <c r="K247" s="379"/>
      <c r="L247" s="379"/>
      <c r="M247" s="379"/>
      <c r="N247" s="379"/>
      <c r="O247" s="379"/>
      <c r="P247" s="379"/>
      <c r="Q247" s="379"/>
      <c r="R247" s="379"/>
      <c r="S247" s="379"/>
      <c r="T247" s="379"/>
      <c r="U247" s="379"/>
      <c r="V247" s="379"/>
      <c r="W247" s="379"/>
      <c r="X247" s="379"/>
    </row>
    <row r="248" spans="1:24" ht="14.25" customHeight="1" x14ac:dyDescent="0.3">
      <c r="A248" s="379"/>
      <c r="B248" s="379"/>
      <c r="C248" s="379"/>
      <c r="D248" s="379"/>
      <c r="E248" s="379"/>
      <c r="F248" s="379"/>
      <c r="G248" s="379"/>
      <c r="H248" s="379"/>
      <c r="I248" s="379"/>
      <c r="J248" s="379"/>
      <c r="K248" s="379"/>
      <c r="L248" s="379"/>
      <c r="M248" s="379"/>
      <c r="N248" s="379"/>
      <c r="O248" s="379"/>
      <c r="P248" s="379"/>
      <c r="Q248" s="379"/>
      <c r="R248" s="379"/>
      <c r="S248" s="379"/>
      <c r="T248" s="379"/>
      <c r="U248" s="379"/>
      <c r="V248" s="379"/>
      <c r="W248" s="379"/>
      <c r="X248" s="379"/>
    </row>
    <row r="249" spans="1:24" ht="14.25" customHeight="1" x14ac:dyDescent="0.3">
      <c r="A249" s="379"/>
      <c r="B249" s="379"/>
      <c r="C249" s="379"/>
      <c r="D249" s="379"/>
      <c r="E249" s="379"/>
      <c r="F249" s="379"/>
      <c r="G249" s="379"/>
      <c r="H249" s="379"/>
      <c r="I249" s="379"/>
      <c r="J249" s="379"/>
      <c r="K249" s="379"/>
      <c r="L249" s="379"/>
      <c r="M249" s="379"/>
      <c r="N249" s="379"/>
      <c r="O249" s="379"/>
      <c r="P249" s="379"/>
      <c r="Q249" s="379"/>
      <c r="R249" s="379"/>
      <c r="S249" s="379"/>
      <c r="T249" s="379"/>
      <c r="U249" s="379"/>
      <c r="V249" s="379"/>
      <c r="W249" s="379"/>
      <c r="X249" s="379"/>
    </row>
    <row r="250" spans="1:24" ht="14.25" customHeight="1" x14ac:dyDescent="0.3">
      <c r="A250" s="379"/>
      <c r="B250" s="379"/>
      <c r="C250" s="379"/>
      <c r="D250" s="379"/>
      <c r="E250" s="379"/>
      <c r="F250" s="379"/>
      <c r="G250" s="379"/>
      <c r="H250" s="379"/>
      <c r="I250" s="379"/>
      <c r="J250" s="379"/>
      <c r="K250" s="379"/>
      <c r="L250" s="379"/>
      <c r="M250" s="379"/>
      <c r="N250" s="379"/>
      <c r="O250" s="379"/>
      <c r="P250" s="379"/>
      <c r="Q250" s="379"/>
      <c r="R250" s="379"/>
      <c r="S250" s="379"/>
      <c r="T250" s="379"/>
      <c r="U250" s="379"/>
      <c r="V250" s="379"/>
      <c r="W250" s="379"/>
      <c r="X250" s="379"/>
    </row>
    <row r="251" spans="1:24" ht="14.25" customHeight="1" x14ac:dyDescent="0.3">
      <c r="A251" s="379"/>
      <c r="B251" s="379"/>
      <c r="C251" s="379"/>
      <c r="D251" s="379"/>
      <c r="E251" s="379"/>
      <c r="F251" s="379"/>
      <c r="G251" s="379"/>
      <c r="H251" s="379"/>
      <c r="I251" s="379"/>
      <c r="J251" s="379"/>
      <c r="K251" s="379"/>
      <c r="L251" s="379"/>
      <c r="M251" s="379"/>
      <c r="N251" s="379"/>
      <c r="O251" s="379"/>
      <c r="P251" s="379"/>
      <c r="Q251" s="379"/>
      <c r="R251" s="379"/>
      <c r="S251" s="379"/>
      <c r="T251" s="379"/>
      <c r="U251" s="379"/>
      <c r="V251" s="379"/>
      <c r="W251" s="379"/>
      <c r="X251" s="379"/>
    </row>
    <row r="252" spans="1:24" ht="14.25" customHeight="1" x14ac:dyDescent="0.3">
      <c r="A252" s="379"/>
      <c r="B252" s="379"/>
      <c r="C252" s="379"/>
      <c r="D252" s="379"/>
      <c r="E252" s="379"/>
      <c r="F252" s="379"/>
      <c r="G252" s="379"/>
      <c r="H252" s="379"/>
      <c r="I252" s="379"/>
      <c r="J252" s="379"/>
      <c r="K252" s="379"/>
      <c r="L252" s="379"/>
      <c r="M252" s="379"/>
      <c r="N252" s="379"/>
      <c r="O252" s="379"/>
      <c r="P252" s="379"/>
      <c r="Q252" s="379"/>
      <c r="R252" s="379"/>
      <c r="S252" s="379"/>
      <c r="T252" s="379"/>
      <c r="U252" s="379"/>
      <c r="V252" s="379"/>
      <c r="W252" s="379"/>
      <c r="X252" s="379"/>
    </row>
    <row r="253" spans="1:24" ht="14.25" customHeight="1" x14ac:dyDescent="0.3">
      <c r="A253" s="379"/>
      <c r="B253" s="379"/>
      <c r="C253" s="379"/>
      <c r="D253" s="379"/>
      <c r="E253" s="379"/>
      <c r="F253" s="379"/>
      <c r="G253" s="379"/>
      <c r="H253" s="379"/>
      <c r="I253" s="379"/>
      <c r="J253" s="379"/>
      <c r="K253" s="379"/>
      <c r="L253" s="379"/>
      <c r="M253" s="379"/>
      <c r="N253" s="379"/>
      <c r="O253" s="379"/>
      <c r="P253" s="379"/>
      <c r="Q253" s="379"/>
      <c r="R253" s="379"/>
      <c r="S253" s="379"/>
      <c r="T253" s="379"/>
      <c r="U253" s="379"/>
      <c r="V253" s="379"/>
      <c r="W253" s="379"/>
      <c r="X253" s="379"/>
    </row>
    <row r="254" spans="1:24" ht="14.25" customHeight="1" x14ac:dyDescent="0.3">
      <c r="A254" s="379"/>
      <c r="B254" s="379"/>
      <c r="C254" s="379"/>
      <c r="D254" s="379"/>
      <c r="E254" s="379"/>
      <c r="F254" s="379"/>
      <c r="G254" s="379"/>
      <c r="H254" s="379"/>
      <c r="I254" s="379"/>
      <c r="J254" s="379"/>
      <c r="K254" s="379"/>
      <c r="L254" s="379"/>
      <c r="M254" s="379"/>
      <c r="N254" s="379"/>
      <c r="O254" s="379"/>
      <c r="P254" s="379"/>
      <c r="Q254" s="379"/>
      <c r="R254" s="379"/>
      <c r="S254" s="379"/>
      <c r="T254" s="379"/>
      <c r="U254" s="379"/>
      <c r="V254" s="379"/>
      <c r="W254" s="379"/>
      <c r="X254" s="379"/>
    </row>
    <row r="255" spans="1:24" ht="14.25" customHeight="1" x14ac:dyDescent="0.3">
      <c r="A255" s="379"/>
      <c r="B255" s="379"/>
      <c r="C255" s="379"/>
      <c r="D255" s="379"/>
      <c r="E255" s="379"/>
      <c r="F255" s="379"/>
      <c r="G255" s="379"/>
      <c r="H255" s="379"/>
      <c r="I255" s="379"/>
      <c r="J255" s="379"/>
      <c r="K255" s="379"/>
      <c r="L255" s="379"/>
      <c r="M255" s="379"/>
      <c r="N255" s="379"/>
      <c r="O255" s="379"/>
      <c r="P255" s="379"/>
      <c r="Q255" s="379"/>
      <c r="R255" s="379"/>
      <c r="S255" s="379"/>
      <c r="T255" s="379"/>
      <c r="U255" s="379"/>
      <c r="V255" s="379"/>
      <c r="W255" s="379"/>
      <c r="X255" s="379"/>
    </row>
    <row r="256" spans="1:24" ht="14.25" customHeight="1" x14ac:dyDescent="0.3">
      <c r="A256" s="379"/>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row>
    <row r="257" spans="1:24" ht="14.25" customHeight="1" x14ac:dyDescent="0.3">
      <c r="A257" s="379"/>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row>
    <row r="258" spans="1:24" ht="14.25" customHeight="1" x14ac:dyDescent="0.3">
      <c r="A258" s="379"/>
      <c r="B258" s="379"/>
      <c r="C258" s="379"/>
      <c r="D258" s="379"/>
      <c r="E258" s="379"/>
      <c r="F258" s="379"/>
      <c r="G258" s="379"/>
      <c r="H258" s="379"/>
      <c r="I258" s="379"/>
      <c r="J258" s="379"/>
      <c r="K258" s="379"/>
      <c r="L258" s="379"/>
      <c r="M258" s="379"/>
      <c r="N258" s="379"/>
      <c r="O258" s="379"/>
      <c r="P258" s="379"/>
      <c r="Q258" s="379"/>
      <c r="R258" s="379"/>
      <c r="S258" s="379"/>
      <c r="T258" s="379"/>
      <c r="U258" s="379"/>
      <c r="V258" s="379"/>
      <c r="W258" s="379"/>
      <c r="X258" s="379"/>
    </row>
    <row r="259" spans="1:24" ht="14.25" customHeight="1" x14ac:dyDescent="0.3">
      <c r="A259" s="379"/>
      <c r="B259" s="379"/>
      <c r="C259" s="379"/>
      <c r="D259" s="379"/>
      <c r="E259" s="379"/>
      <c r="F259" s="379"/>
      <c r="G259" s="379"/>
      <c r="H259" s="379"/>
      <c r="I259" s="379"/>
      <c r="J259" s="379"/>
      <c r="K259" s="379"/>
      <c r="L259" s="379"/>
      <c r="M259" s="379"/>
      <c r="N259" s="379"/>
      <c r="O259" s="379"/>
      <c r="P259" s="379"/>
      <c r="Q259" s="379"/>
      <c r="R259" s="379"/>
      <c r="S259" s="379"/>
      <c r="T259" s="379"/>
      <c r="U259" s="379"/>
      <c r="V259" s="379"/>
      <c r="W259" s="379"/>
      <c r="X259" s="379"/>
    </row>
    <row r="260" spans="1:24" ht="14.25" customHeight="1" x14ac:dyDescent="0.3">
      <c r="A260" s="379"/>
      <c r="B260" s="379"/>
      <c r="C260" s="379"/>
      <c r="D260" s="379"/>
      <c r="E260" s="379"/>
      <c r="F260" s="379"/>
      <c r="G260" s="379"/>
      <c r="H260" s="379"/>
      <c r="I260" s="379"/>
      <c r="J260" s="379"/>
      <c r="K260" s="379"/>
      <c r="L260" s="379"/>
      <c r="M260" s="379"/>
      <c r="N260" s="379"/>
      <c r="O260" s="379"/>
      <c r="P260" s="379"/>
      <c r="Q260" s="379"/>
      <c r="R260" s="379"/>
      <c r="S260" s="379"/>
      <c r="T260" s="379"/>
      <c r="U260" s="379"/>
      <c r="V260" s="379"/>
      <c r="W260" s="379"/>
      <c r="X260" s="379"/>
    </row>
    <row r="261" spans="1:24" ht="14.25" customHeight="1" x14ac:dyDescent="0.3">
      <c r="A261" s="379"/>
      <c r="B261" s="379"/>
      <c r="C261" s="379"/>
      <c r="D261" s="379"/>
      <c r="E261" s="379"/>
      <c r="F261" s="379"/>
      <c r="G261" s="379"/>
      <c r="H261" s="379"/>
      <c r="I261" s="379"/>
      <c r="J261" s="379"/>
      <c r="K261" s="379"/>
      <c r="L261" s="379"/>
      <c r="M261" s="379"/>
      <c r="N261" s="379"/>
      <c r="O261" s="379"/>
      <c r="P261" s="379"/>
      <c r="Q261" s="379"/>
      <c r="R261" s="379"/>
      <c r="S261" s="379"/>
      <c r="T261" s="379"/>
      <c r="U261" s="379"/>
      <c r="V261" s="379"/>
      <c r="W261" s="379"/>
      <c r="X261" s="379"/>
    </row>
    <row r="262" spans="1:24" ht="14.25" customHeight="1" x14ac:dyDescent="0.3">
      <c r="A262" s="379"/>
      <c r="B262" s="379"/>
      <c r="C262" s="379"/>
      <c r="D262" s="379"/>
      <c r="E262" s="379"/>
      <c r="F262" s="379"/>
      <c r="G262" s="379"/>
      <c r="H262" s="379"/>
      <c r="I262" s="379"/>
      <c r="J262" s="379"/>
      <c r="K262" s="379"/>
      <c r="L262" s="379"/>
      <c r="M262" s="379"/>
      <c r="N262" s="379"/>
      <c r="O262" s="379"/>
      <c r="P262" s="379"/>
      <c r="Q262" s="379"/>
      <c r="R262" s="379"/>
      <c r="S262" s="379"/>
      <c r="T262" s="379"/>
      <c r="U262" s="379"/>
      <c r="V262" s="379"/>
      <c r="W262" s="379"/>
      <c r="X262" s="379"/>
    </row>
    <row r="263" spans="1:24" ht="14.25" customHeight="1" x14ac:dyDescent="0.3">
      <c r="A263" s="379"/>
      <c r="B263" s="379"/>
      <c r="C263" s="379"/>
      <c r="D263" s="379"/>
      <c r="E263" s="379"/>
      <c r="F263" s="379"/>
      <c r="G263" s="379"/>
      <c r="H263" s="379"/>
      <c r="I263" s="379"/>
      <c r="J263" s="379"/>
      <c r="K263" s="379"/>
      <c r="L263" s="379"/>
      <c r="M263" s="379"/>
      <c r="N263" s="379"/>
      <c r="O263" s="379"/>
      <c r="P263" s="379"/>
      <c r="Q263" s="379"/>
      <c r="R263" s="379"/>
      <c r="S263" s="379"/>
      <c r="T263" s="379"/>
      <c r="U263" s="379"/>
      <c r="V263" s="379"/>
      <c r="W263" s="379"/>
      <c r="X263" s="379"/>
    </row>
    <row r="264" spans="1:24" ht="14.25" customHeight="1" x14ac:dyDescent="0.3">
      <c r="A264" s="379"/>
      <c r="B264" s="379"/>
      <c r="C264" s="379"/>
      <c r="D264" s="379"/>
      <c r="E264" s="379"/>
      <c r="F264" s="379"/>
      <c r="G264" s="379"/>
      <c r="H264" s="379"/>
      <c r="I264" s="379"/>
      <c r="J264" s="379"/>
      <c r="K264" s="379"/>
      <c r="L264" s="379"/>
      <c r="M264" s="379"/>
      <c r="N264" s="379"/>
      <c r="O264" s="379"/>
      <c r="P264" s="379"/>
      <c r="Q264" s="379"/>
      <c r="R264" s="379"/>
      <c r="S264" s="379"/>
      <c r="T264" s="379"/>
      <c r="U264" s="379"/>
      <c r="V264" s="379"/>
      <c r="W264" s="379"/>
      <c r="X264" s="379"/>
    </row>
    <row r="265" spans="1:24" ht="14.25" customHeight="1" x14ac:dyDescent="0.3">
      <c r="A265" s="379"/>
      <c r="B265" s="379"/>
      <c r="C265" s="379"/>
      <c r="D265" s="379"/>
      <c r="E265" s="379"/>
      <c r="F265" s="379"/>
      <c r="G265" s="379"/>
      <c r="H265" s="379"/>
      <c r="I265" s="379"/>
      <c r="J265" s="379"/>
      <c r="K265" s="379"/>
      <c r="L265" s="379"/>
      <c r="M265" s="379"/>
      <c r="N265" s="379"/>
      <c r="O265" s="379"/>
      <c r="P265" s="379"/>
      <c r="Q265" s="379"/>
      <c r="R265" s="379"/>
      <c r="S265" s="379"/>
      <c r="T265" s="379"/>
      <c r="U265" s="379"/>
      <c r="V265" s="379"/>
      <c r="W265" s="379"/>
      <c r="X265" s="379"/>
    </row>
    <row r="266" spans="1:24" ht="14.25" customHeight="1" x14ac:dyDescent="0.3">
      <c r="A266" s="379"/>
      <c r="B266" s="379"/>
      <c r="C266" s="379"/>
      <c r="D266" s="379"/>
      <c r="E266" s="379"/>
      <c r="F266" s="379"/>
      <c r="G266" s="379"/>
      <c r="H266" s="379"/>
      <c r="I266" s="379"/>
      <c r="J266" s="379"/>
      <c r="K266" s="379"/>
      <c r="L266" s="379"/>
      <c r="M266" s="379"/>
      <c r="N266" s="379"/>
      <c r="O266" s="379"/>
      <c r="P266" s="379"/>
      <c r="Q266" s="379"/>
      <c r="R266" s="379"/>
      <c r="S266" s="379"/>
      <c r="T266" s="379"/>
      <c r="U266" s="379"/>
      <c r="V266" s="379"/>
      <c r="W266" s="379"/>
      <c r="X266" s="379"/>
    </row>
    <row r="267" spans="1:24" ht="14.25" customHeight="1" x14ac:dyDescent="0.3">
      <c r="A267" s="379"/>
      <c r="B267" s="379"/>
      <c r="C267" s="379"/>
      <c r="D267" s="379"/>
      <c r="E267" s="379"/>
      <c r="F267" s="379"/>
      <c r="G267" s="379"/>
      <c r="H267" s="379"/>
      <c r="I267" s="379"/>
      <c r="J267" s="379"/>
      <c r="K267" s="379"/>
      <c r="L267" s="379"/>
      <c r="M267" s="379"/>
      <c r="N267" s="379"/>
      <c r="O267" s="379"/>
      <c r="P267" s="379"/>
      <c r="Q267" s="379"/>
      <c r="R267" s="379"/>
      <c r="S267" s="379"/>
      <c r="T267" s="379"/>
      <c r="U267" s="379"/>
      <c r="V267" s="379"/>
      <c r="W267" s="379"/>
      <c r="X267" s="379"/>
    </row>
    <row r="268" spans="1:24" ht="14.25" customHeight="1" x14ac:dyDescent="0.3">
      <c r="A268" s="379"/>
      <c r="B268" s="379"/>
      <c r="C268" s="379"/>
      <c r="D268" s="379"/>
      <c r="E268" s="379"/>
      <c r="F268" s="379"/>
      <c r="G268" s="379"/>
      <c r="H268" s="379"/>
      <c r="I268" s="379"/>
      <c r="J268" s="379"/>
      <c r="K268" s="379"/>
      <c r="L268" s="379"/>
      <c r="M268" s="379"/>
      <c r="N268" s="379"/>
      <c r="O268" s="379"/>
      <c r="P268" s="379"/>
      <c r="Q268" s="379"/>
      <c r="R268" s="379"/>
      <c r="S268" s="379"/>
      <c r="T268" s="379"/>
      <c r="U268" s="379"/>
      <c r="V268" s="379"/>
      <c r="W268" s="379"/>
      <c r="X268" s="379"/>
    </row>
    <row r="269" spans="1:24" ht="14.25" customHeight="1" x14ac:dyDescent="0.3">
      <c r="A269" s="379"/>
      <c r="B269" s="379"/>
      <c r="C269" s="379"/>
      <c r="D269" s="379"/>
      <c r="E269" s="379"/>
      <c r="F269" s="379"/>
      <c r="G269" s="379"/>
      <c r="H269" s="379"/>
      <c r="I269" s="379"/>
      <c r="J269" s="379"/>
      <c r="K269" s="379"/>
      <c r="L269" s="379"/>
      <c r="M269" s="379"/>
      <c r="N269" s="379"/>
      <c r="O269" s="379"/>
      <c r="P269" s="379"/>
      <c r="Q269" s="379"/>
      <c r="R269" s="379"/>
      <c r="S269" s="379"/>
      <c r="T269" s="379"/>
      <c r="U269" s="379"/>
      <c r="V269" s="379"/>
      <c r="W269" s="379"/>
      <c r="X269" s="379"/>
    </row>
    <row r="270" spans="1:24" ht="14.25" customHeight="1" x14ac:dyDescent="0.3">
      <c r="A270" s="379"/>
      <c r="B270" s="379"/>
      <c r="C270" s="379"/>
      <c r="D270" s="379"/>
      <c r="E270" s="379"/>
      <c r="F270" s="379"/>
      <c r="G270" s="379"/>
      <c r="H270" s="379"/>
      <c r="I270" s="379"/>
      <c r="J270" s="379"/>
      <c r="K270" s="379"/>
      <c r="L270" s="379"/>
      <c r="M270" s="379"/>
      <c r="N270" s="379"/>
      <c r="O270" s="379"/>
      <c r="P270" s="379"/>
      <c r="Q270" s="379"/>
      <c r="R270" s="379"/>
      <c r="S270" s="379"/>
      <c r="T270" s="379"/>
      <c r="U270" s="379"/>
      <c r="V270" s="379"/>
      <c r="W270" s="379"/>
      <c r="X270" s="379"/>
    </row>
    <row r="271" spans="1:24" ht="14.25" customHeight="1" x14ac:dyDescent="0.3">
      <c r="A271" s="379"/>
      <c r="B271" s="379"/>
      <c r="C271" s="379"/>
      <c r="D271" s="379"/>
      <c r="E271" s="379"/>
      <c r="F271" s="379"/>
      <c r="G271" s="379"/>
      <c r="H271" s="379"/>
      <c r="I271" s="379"/>
      <c r="J271" s="379"/>
      <c r="K271" s="379"/>
      <c r="L271" s="379"/>
      <c r="M271" s="379"/>
      <c r="N271" s="379"/>
      <c r="O271" s="379"/>
      <c r="P271" s="379"/>
      <c r="Q271" s="379"/>
      <c r="R271" s="379"/>
      <c r="S271" s="379"/>
      <c r="T271" s="379"/>
      <c r="U271" s="379"/>
      <c r="V271" s="379"/>
      <c r="W271" s="379"/>
      <c r="X271" s="379"/>
    </row>
    <row r="272" spans="1:24" ht="14.25" customHeight="1" x14ac:dyDescent="0.3">
      <c r="A272" s="379"/>
      <c r="B272" s="379"/>
      <c r="C272" s="379"/>
      <c r="D272" s="379"/>
      <c r="E272" s="379"/>
      <c r="F272" s="379"/>
      <c r="G272" s="379"/>
      <c r="H272" s="379"/>
      <c r="I272" s="379"/>
      <c r="J272" s="379"/>
      <c r="K272" s="379"/>
      <c r="L272" s="379"/>
      <c r="M272" s="379"/>
      <c r="N272" s="379"/>
      <c r="O272" s="379"/>
      <c r="P272" s="379"/>
      <c r="Q272" s="379"/>
      <c r="R272" s="379"/>
      <c r="S272" s="379"/>
      <c r="T272" s="379"/>
      <c r="U272" s="379"/>
      <c r="V272" s="379"/>
      <c r="W272" s="379"/>
      <c r="X272" s="379"/>
    </row>
    <row r="273" spans="1:24" ht="14.25" customHeight="1" x14ac:dyDescent="0.3">
      <c r="A273" s="379"/>
      <c r="B273" s="379"/>
      <c r="C273" s="379"/>
      <c r="D273" s="379"/>
      <c r="E273" s="379"/>
      <c r="F273" s="379"/>
      <c r="G273" s="379"/>
      <c r="H273" s="379"/>
      <c r="I273" s="379"/>
      <c r="J273" s="379"/>
      <c r="K273" s="379"/>
      <c r="L273" s="379"/>
      <c r="M273" s="379"/>
      <c r="N273" s="379"/>
      <c r="O273" s="379"/>
      <c r="P273" s="379"/>
      <c r="Q273" s="379"/>
      <c r="R273" s="379"/>
      <c r="S273" s="379"/>
      <c r="T273" s="379"/>
      <c r="U273" s="379"/>
      <c r="V273" s="379"/>
      <c r="W273" s="379"/>
      <c r="X273" s="379"/>
    </row>
    <row r="274" spans="1:24" ht="14.25" customHeight="1" x14ac:dyDescent="0.3">
      <c r="A274" s="379"/>
      <c r="B274" s="379"/>
      <c r="C274" s="379"/>
      <c r="D274" s="379"/>
      <c r="E274" s="379"/>
      <c r="F274" s="379"/>
      <c r="G274" s="379"/>
      <c r="H274" s="379"/>
      <c r="I274" s="379"/>
      <c r="J274" s="379"/>
      <c r="K274" s="379"/>
      <c r="L274" s="379"/>
      <c r="M274" s="379"/>
      <c r="N274" s="379"/>
      <c r="O274" s="379"/>
      <c r="P274" s="379"/>
      <c r="Q274" s="379"/>
      <c r="R274" s="379"/>
      <c r="S274" s="379"/>
      <c r="T274" s="379"/>
      <c r="U274" s="379"/>
      <c r="V274" s="379"/>
      <c r="W274" s="379"/>
      <c r="X274" s="379"/>
    </row>
    <row r="275" spans="1:24" ht="14.25" customHeight="1" x14ac:dyDescent="0.3">
      <c r="A275" s="379"/>
      <c r="B275" s="379"/>
      <c r="C275" s="379"/>
      <c r="D275" s="379"/>
      <c r="E275" s="379"/>
      <c r="F275" s="379"/>
      <c r="G275" s="379"/>
      <c r="H275" s="379"/>
      <c r="I275" s="379"/>
      <c r="J275" s="379"/>
      <c r="K275" s="379"/>
      <c r="L275" s="379"/>
      <c r="M275" s="379"/>
      <c r="N275" s="379"/>
      <c r="O275" s="379"/>
      <c r="P275" s="379"/>
      <c r="Q275" s="379"/>
      <c r="R275" s="379"/>
      <c r="S275" s="379"/>
      <c r="T275" s="379"/>
      <c r="U275" s="379"/>
      <c r="V275" s="379"/>
      <c r="W275" s="379"/>
      <c r="X275" s="379"/>
    </row>
    <row r="276" spans="1:24" ht="14.25" customHeight="1" x14ac:dyDescent="0.3">
      <c r="A276" s="379"/>
      <c r="B276" s="379"/>
      <c r="C276" s="379"/>
      <c r="D276" s="379"/>
      <c r="E276" s="379"/>
      <c r="F276" s="379"/>
      <c r="G276" s="379"/>
      <c r="H276" s="379"/>
      <c r="I276" s="379"/>
      <c r="J276" s="379"/>
      <c r="K276" s="379"/>
      <c r="L276" s="379"/>
      <c r="M276" s="379"/>
      <c r="N276" s="379"/>
      <c r="O276" s="379"/>
      <c r="P276" s="379"/>
      <c r="Q276" s="379"/>
      <c r="R276" s="379"/>
      <c r="S276" s="379"/>
      <c r="T276" s="379"/>
      <c r="U276" s="379"/>
      <c r="V276" s="379"/>
      <c r="W276" s="379"/>
      <c r="X276" s="379"/>
    </row>
    <row r="277" spans="1:24" ht="14.25" customHeight="1" x14ac:dyDescent="0.3">
      <c r="A277" s="379"/>
      <c r="B277" s="379"/>
      <c r="C277" s="379"/>
      <c r="D277" s="379"/>
      <c r="E277" s="379"/>
      <c r="F277" s="379"/>
      <c r="G277" s="379"/>
      <c r="H277" s="379"/>
      <c r="I277" s="379"/>
      <c r="J277" s="379"/>
      <c r="K277" s="379"/>
      <c r="L277" s="379"/>
      <c r="M277" s="379"/>
      <c r="N277" s="379"/>
      <c r="O277" s="379"/>
      <c r="P277" s="379"/>
      <c r="Q277" s="379"/>
      <c r="R277" s="379"/>
      <c r="S277" s="379"/>
      <c r="T277" s="379"/>
      <c r="U277" s="379"/>
      <c r="V277" s="379"/>
      <c r="W277" s="379"/>
      <c r="X277" s="379"/>
    </row>
    <row r="278" spans="1:24" ht="14.25" customHeight="1" x14ac:dyDescent="0.3">
      <c r="A278" s="379"/>
      <c r="B278" s="379"/>
      <c r="C278" s="379"/>
      <c r="D278" s="379"/>
      <c r="E278" s="379"/>
      <c r="F278" s="379"/>
      <c r="G278" s="379"/>
      <c r="H278" s="379"/>
      <c r="I278" s="379"/>
      <c r="J278" s="379"/>
      <c r="K278" s="379"/>
      <c r="L278" s="379"/>
      <c r="M278" s="379"/>
      <c r="N278" s="379"/>
      <c r="O278" s="379"/>
      <c r="P278" s="379"/>
      <c r="Q278" s="379"/>
      <c r="R278" s="379"/>
      <c r="S278" s="379"/>
      <c r="T278" s="379"/>
      <c r="U278" s="379"/>
      <c r="V278" s="379"/>
      <c r="W278" s="379"/>
      <c r="X278" s="379"/>
    </row>
    <row r="279" spans="1:24" ht="14.25" customHeight="1" x14ac:dyDescent="0.3">
      <c r="A279" s="379"/>
      <c r="B279" s="379"/>
      <c r="C279" s="379"/>
      <c r="D279" s="379"/>
      <c r="E279" s="379"/>
      <c r="F279" s="379"/>
      <c r="G279" s="379"/>
      <c r="H279" s="379"/>
      <c r="I279" s="379"/>
      <c r="J279" s="379"/>
      <c r="K279" s="379"/>
      <c r="L279" s="379"/>
      <c r="M279" s="379"/>
      <c r="N279" s="379"/>
      <c r="O279" s="379"/>
      <c r="P279" s="379"/>
      <c r="Q279" s="379"/>
      <c r="R279" s="379"/>
      <c r="S279" s="379"/>
      <c r="T279" s="379"/>
      <c r="U279" s="379"/>
      <c r="V279" s="379"/>
      <c r="W279" s="379"/>
      <c r="X279" s="379"/>
    </row>
    <row r="280" spans="1:24" ht="14.25" customHeight="1" x14ac:dyDescent="0.3">
      <c r="A280" s="379"/>
      <c r="B280" s="379"/>
      <c r="C280" s="379"/>
      <c r="D280" s="379"/>
      <c r="E280" s="379"/>
      <c r="F280" s="379"/>
      <c r="G280" s="379"/>
      <c r="H280" s="379"/>
      <c r="I280" s="379"/>
      <c r="J280" s="379"/>
      <c r="K280" s="379"/>
      <c r="L280" s="379"/>
      <c r="M280" s="379"/>
      <c r="N280" s="379"/>
      <c r="O280" s="379"/>
      <c r="P280" s="379"/>
      <c r="Q280" s="379"/>
      <c r="R280" s="379"/>
      <c r="S280" s="379"/>
      <c r="T280" s="379"/>
      <c r="U280" s="379"/>
      <c r="V280" s="379"/>
      <c r="W280" s="379"/>
      <c r="X280" s="379"/>
    </row>
    <row r="281" spans="1:24" ht="14.25" customHeight="1" x14ac:dyDescent="0.3">
      <c r="A281" s="379"/>
      <c r="B281" s="379"/>
      <c r="C281" s="379"/>
      <c r="D281" s="379"/>
      <c r="E281" s="379"/>
      <c r="F281" s="379"/>
      <c r="G281" s="379"/>
      <c r="H281" s="379"/>
      <c r="I281" s="379"/>
      <c r="J281" s="379"/>
      <c r="K281" s="379"/>
      <c r="L281" s="379"/>
      <c r="M281" s="379"/>
      <c r="N281" s="379"/>
      <c r="O281" s="379"/>
      <c r="P281" s="379"/>
      <c r="Q281" s="379"/>
      <c r="R281" s="379"/>
      <c r="S281" s="379"/>
      <c r="T281" s="379"/>
      <c r="U281" s="379"/>
      <c r="V281" s="379"/>
      <c r="W281" s="379"/>
      <c r="X281" s="379"/>
    </row>
    <row r="282" spans="1:24" ht="14.25" customHeight="1" x14ac:dyDescent="0.3">
      <c r="A282" s="379"/>
      <c r="B282" s="379"/>
      <c r="C282" s="379"/>
      <c r="D282" s="379"/>
      <c r="E282" s="379"/>
      <c r="F282" s="379"/>
      <c r="G282" s="379"/>
      <c r="H282" s="379"/>
      <c r="I282" s="379"/>
      <c r="J282" s="379"/>
      <c r="K282" s="379"/>
      <c r="L282" s="379"/>
      <c r="M282" s="379"/>
      <c r="N282" s="379"/>
      <c r="O282" s="379"/>
      <c r="P282" s="379"/>
      <c r="Q282" s="379"/>
      <c r="R282" s="379"/>
      <c r="S282" s="379"/>
      <c r="T282" s="379"/>
      <c r="U282" s="379"/>
      <c r="V282" s="379"/>
      <c r="W282" s="379"/>
      <c r="X282" s="379"/>
    </row>
    <row r="283" spans="1:24" ht="14.25" customHeight="1" x14ac:dyDescent="0.3">
      <c r="A283" s="379"/>
      <c r="B283" s="379"/>
      <c r="C283" s="379"/>
      <c r="D283" s="379"/>
      <c r="E283" s="379"/>
      <c r="F283" s="379"/>
      <c r="G283" s="379"/>
      <c r="H283" s="379"/>
      <c r="I283" s="379"/>
      <c r="J283" s="379"/>
      <c r="K283" s="379"/>
      <c r="L283" s="379"/>
      <c r="M283" s="379"/>
      <c r="N283" s="379"/>
      <c r="O283" s="379"/>
      <c r="P283" s="379"/>
      <c r="Q283" s="379"/>
      <c r="R283" s="379"/>
      <c r="S283" s="379"/>
      <c r="T283" s="379"/>
      <c r="U283" s="379"/>
      <c r="V283" s="379"/>
      <c r="W283" s="379"/>
      <c r="X283" s="379"/>
    </row>
    <row r="284" spans="1:24" ht="14.25" customHeight="1" x14ac:dyDescent="0.3">
      <c r="A284" s="379"/>
      <c r="B284" s="379"/>
      <c r="C284" s="379"/>
      <c r="D284" s="379"/>
      <c r="E284" s="379"/>
      <c r="F284" s="379"/>
      <c r="G284" s="379"/>
      <c r="H284" s="379"/>
      <c r="I284" s="379"/>
      <c r="J284" s="379"/>
      <c r="K284" s="379"/>
      <c r="L284" s="379"/>
      <c r="M284" s="379"/>
      <c r="N284" s="379"/>
      <c r="O284" s="379"/>
      <c r="P284" s="379"/>
      <c r="Q284" s="379"/>
      <c r="R284" s="379"/>
      <c r="S284" s="379"/>
      <c r="T284" s="379"/>
      <c r="U284" s="379"/>
      <c r="V284" s="379"/>
      <c r="W284" s="379"/>
      <c r="X284" s="379"/>
    </row>
    <row r="285" spans="1:24" ht="14.25" customHeight="1" x14ac:dyDescent="0.3">
      <c r="A285" s="379"/>
      <c r="B285" s="379"/>
      <c r="C285" s="379"/>
      <c r="D285" s="379"/>
      <c r="E285" s="379"/>
      <c r="F285" s="379"/>
      <c r="G285" s="379"/>
      <c r="H285" s="379"/>
      <c r="I285" s="379"/>
      <c r="J285" s="379"/>
      <c r="K285" s="379"/>
      <c r="L285" s="379"/>
      <c r="M285" s="379"/>
      <c r="N285" s="379"/>
      <c r="O285" s="379"/>
      <c r="P285" s="379"/>
      <c r="Q285" s="379"/>
      <c r="R285" s="379"/>
      <c r="S285" s="379"/>
      <c r="T285" s="379"/>
      <c r="U285" s="379"/>
      <c r="V285" s="379"/>
      <c r="W285" s="379"/>
      <c r="X285" s="379"/>
    </row>
    <row r="286" spans="1:24" ht="14.25" customHeight="1" x14ac:dyDescent="0.3">
      <c r="A286" s="379"/>
      <c r="B286" s="379"/>
      <c r="C286" s="379"/>
      <c r="D286" s="379"/>
      <c r="E286" s="379"/>
      <c r="F286" s="379"/>
      <c r="G286" s="379"/>
      <c r="H286" s="379"/>
      <c r="I286" s="379"/>
      <c r="J286" s="379"/>
      <c r="K286" s="379"/>
      <c r="L286" s="379"/>
      <c r="M286" s="379"/>
      <c r="N286" s="379"/>
      <c r="O286" s="379"/>
      <c r="P286" s="379"/>
      <c r="Q286" s="379"/>
      <c r="R286" s="379"/>
      <c r="S286" s="379"/>
      <c r="T286" s="379"/>
      <c r="U286" s="379"/>
      <c r="V286" s="379"/>
      <c r="W286" s="379"/>
      <c r="X286" s="379"/>
    </row>
    <row r="287" spans="1:24" ht="14.25" customHeight="1" x14ac:dyDescent="0.3">
      <c r="A287" s="379"/>
      <c r="B287" s="379"/>
      <c r="C287" s="379"/>
      <c r="D287" s="379"/>
      <c r="E287" s="379"/>
      <c r="F287" s="379"/>
      <c r="G287" s="379"/>
      <c r="H287" s="379"/>
      <c r="I287" s="379"/>
      <c r="J287" s="379"/>
      <c r="K287" s="379"/>
      <c r="L287" s="379"/>
      <c r="M287" s="379"/>
      <c r="N287" s="379"/>
      <c r="O287" s="379"/>
      <c r="P287" s="379"/>
      <c r="Q287" s="379"/>
      <c r="R287" s="379"/>
      <c r="S287" s="379"/>
      <c r="T287" s="379"/>
      <c r="U287" s="379"/>
      <c r="V287" s="379"/>
      <c r="W287" s="379"/>
      <c r="X287" s="379"/>
    </row>
    <row r="288" spans="1:24" ht="14.25" customHeight="1" x14ac:dyDescent="0.3">
      <c r="A288" s="379"/>
      <c r="B288" s="379"/>
      <c r="C288" s="379"/>
      <c r="D288" s="379"/>
      <c r="E288" s="379"/>
      <c r="F288" s="379"/>
      <c r="G288" s="379"/>
      <c r="H288" s="379"/>
      <c r="I288" s="379"/>
      <c r="J288" s="379"/>
      <c r="K288" s="379"/>
      <c r="L288" s="379"/>
      <c r="M288" s="379"/>
      <c r="N288" s="379"/>
      <c r="O288" s="379"/>
      <c r="P288" s="379"/>
      <c r="Q288" s="379"/>
      <c r="R288" s="379"/>
      <c r="S288" s="379"/>
      <c r="T288" s="379"/>
      <c r="U288" s="379"/>
      <c r="V288" s="379"/>
      <c r="W288" s="379"/>
      <c r="X288" s="379"/>
    </row>
    <row r="289" spans="1:24" ht="14.25" customHeight="1" x14ac:dyDescent="0.3">
      <c r="A289" s="379"/>
      <c r="B289" s="379"/>
      <c r="C289" s="379"/>
      <c r="D289" s="379"/>
      <c r="E289" s="379"/>
      <c r="F289" s="379"/>
      <c r="G289" s="379"/>
      <c r="H289" s="379"/>
      <c r="I289" s="379"/>
      <c r="J289" s="379"/>
      <c r="K289" s="379"/>
      <c r="L289" s="379"/>
      <c r="M289" s="379"/>
      <c r="N289" s="379"/>
      <c r="O289" s="379"/>
      <c r="P289" s="379"/>
      <c r="Q289" s="379"/>
      <c r="R289" s="379"/>
      <c r="S289" s="379"/>
      <c r="T289" s="379"/>
      <c r="U289" s="379"/>
      <c r="V289" s="379"/>
      <c r="W289" s="379"/>
      <c r="X289" s="379"/>
    </row>
    <row r="290" spans="1:24" ht="14.25" customHeight="1" x14ac:dyDescent="0.3">
      <c r="A290" s="379"/>
      <c r="B290" s="379"/>
      <c r="C290" s="379"/>
      <c r="D290" s="379"/>
      <c r="E290" s="379"/>
      <c r="F290" s="379"/>
      <c r="G290" s="379"/>
      <c r="H290" s="379"/>
      <c r="I290" s="379"/>
      <c r="J290" s="379"/>
      <c r="K290" s="379"/>
      <c r="L290" s="379"/>
      <c r="M290" s="379"/>
      <c r="N290" s="379"/>
      <c r="O290" s="379"/>
      <c r="P290" s="379"/>
      <c r="Q290" s="379"/>
      <c r="R290" s="379"/>
      <c r="S290" s="379"/>
      <c r="T290" s="379"/>
      <c r="U290" s="379"/>
      <c r="V290" s="379"/>
      <c r="W290" s="379"/>
      <c r="X290" s="379"/>
    </row>
    <row r="291" spans="1:24" ht="14.25" customHeight="1" x14ac:dyDescent="0.3">
      <c r="A291" s="379"/>
      <c r="B291" s="379"/>
      <c r="C291" s="379"/>
      <c r="D291" s="379"/>
      <c r="E291" s="379"/>
      <c r="F291" s="379"/>
      <c r="G291" s="379"/>
      <c r="H291" s="379"/>
      <c r="I291" s="379"/>
      <c r="J291" s="379"/>
      <c r="K291" s="379"/>
      <c r="L291" s="379"/>
      <c r="M291" s="379"/>
      <c r="N291" s="379"/>
      <c r="O291" s="379"/>
      <c r="P291" s="379"/>
      <c r="Q291" s="379"/>
      <c r="R291" s="379"/>
      <c r="S291" s="379"/>
      <c r="T291" s="379"/>
      <c r="U291" s="379"/>
      <c r="V291" s="379"/>
      <c r="W291" s="379"/>
      <c r="X291" s="379"/>
    </row>
    <row r="292" spans="1:24" ht="14.25" customHeight="1" x14ac:dyDescent="0.3">
      <c r="A292" s="379"/>
      <c r="B292" s="379"/>
      <c r="C292" s="379"/>
      <c r="D292" s="379"/>
      <c r="E292" s="379"/>
      <c r="F292" s="379"/>
      <c r="G292" s="379"/>
      <c r="H292" s="379"/>
      <c r="I292" s="379"/>
      <c r="J292" s="379"/>
      <c r="K292" s="379"/>
      <c r="L292" s="379"/>
      <c r="M292" s="379"/>
      <c r="N292" s="379"/>
      <c r="O292" s="379"/>
      <c r="P292" s="379"/>
      <c r="Q292" s="379"/>
      <c r="R292" s="379"/>
      <c r="S292" s="379"/>
      <c r="T292" s="379"/>
      <c r="U292" s="379"/>
      <c r="V292" s="379"/>
      <c r="W292" s="379"/>
      <c r="X292" s="379"/>
    </row>
    <row r="293" spans="1:24" ht="14.25" customHeight="1" x14ac:dyDescent="0.3">
      <c r="A293" s="379"/>
      <c r="B293" s="379"/>
      <c r="C293" s="379"/>
      <c r="D293" s="379"/>
      <c r="E293" s="379"/>
      <c r="F293" s="379"/>
      <c r="G293" s="379"/>
      <c r="H293" s="379"/>
      <c r="I293" s="379"/>
      <c r="J293" s="379"/>
      <c r="K293" s="379"/>
      <c r="L293" s="379"/>
      <c r="M293" s="379"/>
      <c r="N293" s="379"/>
      <c r="O293" s="379"/>
      <c r="P293" s="379"/>
      <c r="Q293" s="379"/>
      <c r="R293" s="379"/>
      <c r="S293" s="379"/>
      <c r="T293" s="379"/>
      <c r="U293" s="379"/>
      <c r="V293" s="379"/>
      <c r="W293" s="379"/>
      <c r="X293" s="379"/>
    </row>
    <row r="294" spans="1:24" ht="14.25" customHeight="1" x14ac:dyDescent="0.3">
      <c r="A294" s="379"/>
      <c r="B294" s="379"/>
      <c r="C294" s="379"/>
      <c r="D294" s="379"/>
      <c r="E294" s="379"/>
      <c r="F294" s="379"/>
      <c r="G294" s="379"/>
      <c r="H294" s="379"/>
      <c r="I294" s="379"/>
      <c r="J294" s="379"/>
      <c r="K294" s="379"/>
      <c r="L294" s="379"/>
      <c r="M294" s="379"/>
      <c r="N294" s="379"/>
      <c r="O294" s="379"/>
      <c r="P294" s="379"/>
      <c r="Q294" s="379"/>
      <c r="R294" s="379"/>
      <c r="S294" s="379"/>
      <c r="T294" s="379"/>
      <c r="U294" s="379"/>
      <c r="V294" s="379"/>
      <c r="W294" s="379"/>
      <c r="X294" s="379"/>
    </row>
    <row r="295" spans="1:24" ht="14.25" customHeight="1" x14ac:dyDescent="0.3">
      <c r="A295" s="379"/>
      <c r="B295" s="379"/>
      <c r="C295" s="379"/>
      <c r="D295" s="379"/>
      <c r="E295" s="379"/>
      <c r="F295" s="379"/>
      <c r="G295" s="379"/>
      <c r="H295" s="379"/>
      <c r="I295" s="379"/>
      <c r="J295" s="379"/>
      <c r="K295" s="379"/>
      <c r="L295" s="379"/>
      <c r="M295" s="379"/>
      <c r="N295" s="379"/>
      <c r="O295" s="379"/>
      <c r="P295" s="379"/>
      <c r="Q295" s="379"/>
      <c r="R295" s="379"/>
      <c r="S295" s="379"/>
      <c r="T295" s="379"/>
      <c r="U295" s="379"/>
      <c r="V295" s="379"/>
      <c r="W295" s="379"/>
      <c r="X295" s="379"/>
    </row>
    <row r="296" spans="1:24" ht="14.25" customHeight="1" x14ac:dyDescent="0.3">
      <c r="A296" s="379"/>
      <c r="B296" s="379"/>
      <c r="C296" s="379"/>
      <c r="D296" s="379"/>
      <c r="E296" s="379"/>
      <c r="F296" s="379"/>
      <c r="G296" s="379"/>
      <c r="H296" s="379"/>
      <c r="I296" s="379"/>
      <c r="J296" s="379"/>
      <c r="K296" s="379"/>
      <c r="L296" s="379"/>
      <c r="M296" s="379"/>
      <c r="N296" s="379"/>
      <c r="O296" s="379"/>
      <c r="P296" s="379"/>
      <c r="Q296" s="379"/>
      <c r="R296" s="379"/>
      <c r="S296" s="379"/>
      <c r="T296" s="379"/>
      <c r="U296" s="379"/>
      <c r="V296" s="379"/>
      <c r="W296" s="379"/>
      <c r="X296" s="379"/>
    </row>
    <row r="297" spans="1:24" ht="14.25" customHeight="1" x14ac:dyDescent="0.3">
      <c r="A297" s="379"/>
      <c r="B297" s="379"/>
      <c r="C297" s="379"/>
      <c r="D297" s="379"/>
      <c r="E297" s="379"/>
      <c r="F297" s="379"/>
      <c r="G297" s="379"/>
      <c r="H297" s="379"/>
      <c r="I297" s="379"/>
      <c r="J297" s="379"/>
      <c r="K297" s="379"/>
      <c r="L297" s="379"/>
      <c r="M297" s="379"/>
      <c r="N297" s="379"/>
      <c r="O297" s="379"/>
      <c r="P297" s="379"/>
      <c r="Q297" s="379"/>
      <c r="R297" s="379"/>
      <c r="S297" s="379"/>
      <c r="T297" s="379"/>
      <c r="U297" s="379"/>
      <c r="V297" s="379"/>
      <c r="W297" s="379"/>
      <c r="X297" s="379"/>
    </row>
    <row r="298" spans="1:24" ht="14.25" customHeight="1" x14ac:dyDescent="0.3">
      <c r="A298" s="379"/>
      <c r="B298" s="379"/>
      <c r="C298" s="379"/>
      <c r="D298" s="379"/>
      <c r="E298" s="379"/>
      <c r="F298" s="379"/>
      <c r="G298" s="379"/>
      <c r="H298" s="379"/>
      <c r="I298" s="379"/>
      <c r="J298" s="379"/>
      <c r="K298" s="379"/>
      <c r="L298" s="379"/>
      <c r="M298" s="379"/>
      <c r="N298" s="379"/>
      <c r="O298" s="379"/>
      <c r="P298" s="379"/>
      <c r="Q298" s="379"/>
      <c r="R298" s="379"/>
      <c r="S298" s="379"/>
      <c r="T298" s="379"/>
      <c r="U298" s="379"/>
      <c r="V298" s="379"/>
      <c r="W298" s="379"/>
      <c r="X298" s="379"/>
    </row>
    <row r="299" spans="1:24" ht="14.25" customHeight="1" x14ac:dyDescent="0.3">
      <c r="A299" s="379"/>
      <c r="B299" s="379"/>
      <c r="C299" s="379"/>
      <c r="D299" s="379"/>
      <c r="E299" s="379"/>
      <c r="F299" s="379"/>
      <c r="G299" s="379"/>
      <c r="H299" s="379"/>
      <c r="I299" s="379"/>
      <c r="J299" s="379"/>
      <c r="K299" s="379"/>
      <c r="L299" s="379"/>
      <c r="M299" s="379"/>
      <c r="N299" s="379"/>
      <c r="O299" s="379"/>
      <c r="P299" s="379"/>
      <c r="Q299" s="379"/>
      <c r="R299" s="379"/>
      <c r="S299" s="379"/>
      <c r="T299" s="379"/>
      <c r="U299" s="379"/>
      <c r="V299" s="379"/>
      <c r="W299" s="379"/>
      <c r="X299" s="379"/>
    </row>
    <row r="300" spans="1:24" ht="14.25" customHeight="1" x14ac:dyDescent="0.3">
      <c r="A300" s="379"/>
      <c r="B300" s="379"/>
      <c r="C300" s="379"/>
      <c r="D300" s="379"/>
      <c r="E300" s="379"/>
      <c r="F300" s="379"/>
      <c r="G300" s="379"/>
      <c r="H300" s="379"/>
      <c r="I300" s="379"/>
      <c r="J300" s="379"/>
      <c r="K300" s="379"/>
      <c r="L300" s="379"/>
      <c r="M300" s="379"/>
      <c r="N300" s="379"/>
      <c r="O300" s="379"/>
      <c r="P300" s="379"/>
      <c r="Q300" s="379"/>
      <c r="R300" s="379"/>
      <c r="S300" s="379"/>
      <c r="T300" s="379"/>
      <c r="U300" s="379"/>
      <c r="V300" s="379"/>
      <c r="W300" s="379"/>
      <c r="X300" s="379"/>
    </row>
    <row r="301" spans="1:24" ht="14.25" customHeight="1" x14ac:dyDescent="0.3">
      <c r="A301" s="379"/>
      <c r="B301" s="379"/>
      <c r="C301" s="379"/>
      <c r="D301" s="379"/>
      <c r="E301" s="379"/>
      <c r="F301" s="379"/>
      <c r="G301" s="379"/>
      <c r="H301" s="379"/>
      <c r="I301" s="379"/>
      <c r="J301" s="379"/>
      <c r="K301" s="379"/>
      <c r="L301" s="379"/>
      <c r="M301" s="379"/>
      <c r="N301" s="379"/>
      <c r="O301" s="379"/>
      <c r="P301" s="379"/>
      <c r="Q301" s="379"/>
      <c r="R301" s="379"/>
      <c r="S301" s="379"/>
      <c r="T301" s="379"/>
      <c r="U301" s="379"/>
      <c r="V301" s="379"/>
      <c r="W301" s="379"/>
      <c r="X301" s="379"/>
    </row>
    <row r="302" spans="1:24" ht="14.25" customHeight="1" x14ac:dyDescent="0.3">
      <c r="A302" s="379"/>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row>
    <row r="303" spans="1:24" ht="14.25" customHeight="1" x14ac:dyDescent="0.3">
      <c r="A303" s="379"/>
      <c r="B303" s="379"/>
      <c r="C303" s="379"/>
      <c r="D303" s="379"/>
      <c r="E303" s="379"/>
      <c r="F303" s="379"/>
      <c r="G303" s="379"/>
      <c r="H303" s="379"/>
      <c r="I303" s="379"/>
      <c r="J303" s="379"/>
      <c r="K303" s="379"/>
      <c r="L303" s="379"/>
      <c r="M303" s="379"/>
      <c r="N303" s="379"/>
      <c r="O303" s="379"/>
      <c r="P303" s="379"/>
      <c r="Q303" s="379"/>
      <c r="R303" s="379"/>
      <c r="S303" s="379"/>
      <c r="T303" s="379"/>
      <c r="U303" s="379"/>
      <c r="V303" s="379"/>
      <c r="W303" s="379"/>
      <c r="X303" s="379"/>
    </row>
    <row r="304" spans="1:24" ht="14.25" customHeight="1" x14ac:dyDescent="0.3">
      <c r="A304" s="379"/>
      <c r="B304" s="379"/>
      <c r="C304" s="379"/>
      <c r="D304" s="379"/>
      <c r="E304" s="379"/>
      <c r="F304" s="379"/>
      <c r="G304" s="379"/>
      <c r="H304" s="379"/>
      <c r="I304" s="379"/>
      <c r="J304" s="379"/>
      <c r="K304" s="379"/>
      <c r="L304" s="379"/>
      <c r="M304" s="379"/>
      <c r="N304" s="379"/>
      <c r="O304" s="379"/>
      <c r="P304" s="379"/>
      <c r="Q304" s="379"/>
      <c r="R304" s="379"/>
      <c r="S304" s="379"/>
      <c r="T304" s="379"/>
      <c r="U304" s="379"/>
      <c r="V304" s="379"/>
      <c r="W304" s="379"/>
      <c r="X304" s="379"/>
    </row>
    <row r="305" spans="1:24" ht="14.25" customHeight="1" x14ac:dyDescent="0.3">
      <c r="A305" s="379"/>
      <c r="B305" s="379"/>
      <c r="C305" s="379"/>
      <c r="D305" s="379"/>
      <c r="E305" s="379"/>
      <c r="F305" s="379"/>
      <c r="G305" s="379"/>
      <c r="H305" s="379"/>
      <c r="I305" s="379"/>
      <c r="J305" s="379"/>
      <c r="K305" s="379"/>
      <c r="L305" s="379"/>
      <c r="M305" s="379"/>
      <c r="N305" s="379"/>
      <c r="O305" s="379"/>
      <c r="P305" s="379"/>
      <c r="Q305" s="379"/>
      <c r="R305" s="379"/>
      <c r="S305" s="379"/>
      <c r="T305" s="379"/>
      <c r="U305" s="379"/>
      <c r="V305" s="379"/>
      <c r="W305" s="379"/>
      <c r="X305" s="379"/>
    </row>
    <row r="306" spans="1:24" ht="14.25" customHeight="1" x14ac:dyDescent="0.3">
      <c r="A306" s="379"/>
      <c r="B306" s="379"/>
      <c r="C306" s="379"/>
      <c r="D306" s="379"/>
      <c r="E306" s="379"/>
      <c r="F306" s="379"/>
      <c r="G306" s="379"/>
      <c r="H306" s="379"/>
      <c r="I306" s="379"/>
      <c r="J306" s="379"/>
      <c r="K306" s="379"/>
      <c r="L306" s="379"/>
      <c r="M306" s="379"/>
      <c r="N306" s="379"/>
      <c r="O306" s="379"/>
      <c r="P306" s="379"/>
      <c r="Q306" s="379"/>
      <c r="R306" s="379"/>
      <c r="S306" s="379"/>
      <c r="T306" s="379"/>
      <c r="U306" s="379"/>
      <c r="V306" s="379"/>
      <c r="W306" s="379"/>
      <c r="X306" s="379"/>
    </row>
    <row r="307" spans="1:24" ht="14.25" customHeight="1" x14ac:dyDescent="0.3">
      <c r="A307" s="379"/>
      <c r="B307" s="379"/>
      <c r="C307" s="379"/>
      <c r="D307" s="379"/>
      <c r="E307" s="379"/>
      <c r="F307" s="379"/>
      <c r="G307" s="379"/>
      <c r="H307" s="379"/>
      <c r="I307" s="379"/>
      <c r="J307" s="379"/>
      <c r="K307" s="379"/>
      <c r="L307" s="379"/>
      <c r="M307" s="379"/>
      <c r="N307" s="379"/>
      <c r="O307" s="379"/>
      <c r="P307" s="379"/>
      <c r="Q307" s="379"/>
      <c r="R307" s="379"/>
      <c r="S307" s="379"/>
      <c r="T307" s="379"/>
      <c r="U307" s="379"/>
      <c r="V307" s="379"/>
      <c r="W307" s="379"/>
      <c r="X307" s="379"/>
    </row>
    <row r="308" spans="1:24" ht="14.25" customHeight="1" x14ac:dyDescent="0.3">
      <c r="A308" s="379"/>
      <c r="B308" s="379"/>
      <c r="C308" s="379"/>
      <c r="D308" s="379"/>
      <c r="E308" s="379"/>
      <c r="F308" s="379"/>
      <c r="G308" s="379"/>
      <c r="H308" s="379"/>
      <c r="I308" s="379"/>
      <c r="J308" s="379"/>
      <c r="K308" s="379"/>
      <c r="L308" s="379"/>
      <c r="M308" s="379"/>
      <c r="N308" s="379"/>
      <c r="O308" s="379"/>
      <c r="P308" s="379"/>
      <c r="Q308" s="379"/>
      <c r="R308" s="379"/>
      <c r="S308" s="379"/>
      <c r="T308" s="379"/>
      <c r="U308" s="379"/>
      <c r="V308" s="379"/>
      <c r="W308" s="379"/>
      <c r="X308" s="379"/>
    </row>
    <row r="309" spans="1:24" ht="14.25" customHeight="1" x14ac:dyDescent="0.3">
      <c r="A309" s="379"/>
      <c r="B309" s="379"/>
      <c r="C309" s="379"/>
      <c r="D309" s="379"/>
      <c r="E309" s="379"/>
      <c r="F309" s="379"/>
      <c r="G309" s="379"/>
      <c r="H309" s="379"/>
      <c r="I309" s="379"/>
      <c r="J309" s="379"/>
      <c r="K309" s="379"/>
      <c r="L309" s="379"/>
      <c r="M309" s="379"/>
      <c r="N309" s="379"/>
      <c r="O309" s="379"/>
      <c r="P309" s="379"/>
      <c r="Q309" s="379"/>
      <c r="R309" s="379"/>
      <c r="S309" s="379"/>
      <c r="T309" s="379"/>
      <c r="U309" s="379"/>
      <c r="V309" s="379"/>
      <c r="W309" s="379"/>
      <c r="X309" s="379"/>
    </row>
    <row r="310" spans="1:24" ht="14.25" customHeight="1" x14ac:dyDescent="0.3">
      <c r="A310" s="379"/>
      <c r="B310" s="379"/>
      <c r="C310" s="379"/>
      <c r="D310" s="379"/>
      <c r="E310" s="379"/>
      <c r="F310" s="379"/>
      <c r="G310" s="379"/>
      <c r="H310" s="379"/>
      <c r="I310" s="379"/>
      <c r="J310" s="379"/>
      <c r="K310" s="379"/>
      <c r="L310" s="379"/>
      <c r="M310" s="379"/>
      <c r="N310" s="379"/>
      <c r="O310" s="379"/>
      <c r="P310" s="379"/>
      <c r="Q310" s="379"/>
      <c r="R310" s="379"/>
      <c r="S310" s="379"/>
      <c r="T310" s="379"/>
      <c r="U310" s="379"/>
      <c r="V310" s="379"/>
      <c r="W310" s="379"/>
      <c r="X310" s="379"/>
    </row>
    <row r="311" spans="1:24" ht="14.25" customHeight="1" x14ac:dyDescent="0.3">
      <c r="A311" s="379"/>
      <c r="B311" s="379"/>
      <c r="C311" s="379"/>
      <c r="D311" s="379"/>
      <c r="E311" s="379"/>
      <c r="F311" s="379"/>
      <c r="G311" s="379"/>
      <c r="H311" s="379"/>
      <c r="I311" s="379"/>
      <c r="J311" s="379"/>
      <c r="K311" s="379"/>
      <c r="L311" s="379"/>
      <c r="M311" s="379"/>
      <c r="N311" s="379"/>
      <c r="O311" s="379"/>
      <c r="P311" s="379"/>
      <c r="Q311" s="379"/>
      <c r="R311" s="379"/>
      <c r="S311" s="379"/>
      <c r="T311" s="379"/>
      <c r="U311" s="379"/>
      <c r="V311" s="379"/>
      <c r="W311" s="379"/>
      <c r="X311" s="379"/>
    </row>
    <row r="312" spans="1:24" ht="14.25" customHeight="1" x14ac:dyDescent="0.3">
      <c r="A312" s="379"/>
      <c r="B312" s="379"/>
      <c r="C312" s="379"/>
      <c r="D312" s="379"/>
      <c r="E312" s="379"/>
      <c r="F312" s="379"/>
      <c r="G312" s="379"/>
      <c r="H312" s="379"/>
      <c r="I312" s="379"/>
      <c r="J312" s="379"/>
      <c r="K312" s="379"/>
      <c r="L312" s="379"/>
      <c r="M312" s="379"/>
      <c r="N312" s="379"/>
      <c r="O312" s="379"/>
      <c r="P312" s="379"/>
      <c r="Q312" s="379"/>
      <c r="R312" s="379"/>
      <c r="S312" s="379"/>
      <c r="T312" s="379"/>
      <c r="U312" s="379"/>
      <c r="V312" s="379"/>
      <c r="W312" s="379"/>
      <c r="X312" s="379"/>
    </row>
    <row r="313" spans="1:24" ht="14.25" customHeight="1" x14ac:dyDescent="0.3">
      <c r="A313" s="379"/>
      <c r="B313" s="379"/>
      <c r="C313" s="379"/>
      <c r="D313" s="379"/>
      <c r="E313" s="379"/>
      <c r="F313" s="379"/>
      <c r="G313" s="379"/>
      <c r="H313" s="379"/>
      <c r="I313" s="379"/>
      <c r="J313" s="379"/>
      <c r="K313" s="379"/>
      <c r="L313" s="379"/>
      <c r="M313" s="379"/>
      <c r="N313" s="379"/>
      <c r="O313" s="379"/>
      <c r="P313" s="379"/>
      <c r="Q313" s="379"/>
      <c r="R313" s="379"/>
      <c r="S313" s="379"/>
      <c r="T313" s="379"/>
      <c r="U313" s="379"/>
      <c r="V313" s="379"/>
      <c r="W313" s="379"/>
      <c r="X313" s="379"/>
    </row>
    <row r="314" spans="1:24" ht="14.25" customHeight="1" x14ac:dyDescent="0.3">
      <c r="A314" s="379"/>
      <c r="B314" s="379"/>
      <c r="C314" s="379"/>
      <c r="D314" s="379"/>
      <c r="E314" s="379"/>
      <c r="F314" s="379"/>
      <c r="G314" s="379"/>
      <c r="H314" s="379"/>
      <c r="I314" s="379"/>
      <c r="J314" s="379"/>
      <c r="K314" s="379"/>
      <c r="L314" s="379"/>
      <c r="M314" s="379"/>
      <c r="N314" s="379"/>
      <c r="O314" s="379"/>
      <c r="P314" s="379"/>
      <c r="Q314" s="379"/>
      <c r="R314" s="379"/>
      <c r="S314" s="379"/>
      <c r="T314" s="379"/>
      <c r="U314" s="379"/>
      <c r="V314" s="379"/>
      <c r="W314" s="379"/>
      <c r="X314" s="379"/>
    </row>
    <row r="315" spans="1:24" ht="14.25" customHeight="1" x14ac:dyDescent="0.3">
      <c r="A315" s="379"/>
      <c r="B315" s="379"/>
      <c r="C315" s="379"/>
      <c r="D315" s="379"/>
      <c r="E315" s="379"/>
      <c r="F315" s="379"/>
      <c r="G315" s="379"/>
      <c r="H315" s="379"/>
      <c r="I315" s="379"/>
      <c r="J315" s="379"/>
      <c r="K315" s="379"/>
      <c r="L315" s="379"/>
      <c r="M315" s="379"/>
      <c r="N315" s="379"/>
      <c r="O315" s="379"/>
      <c r="P315" s="379"/>
      <c r="Q315" s="379"/>
      <c r="R315" s="379"/>
      <c r="S315" s="379"/>
      <c r="T315" s="379"/>
      <c r="U315" s="379"/>
      <c r="V315" s="379"/>
      <c r="W315" s="379"/>
      <c r="X315" s="379"/>
    </row>
    <row r="316" spans="1:24" ht="14.25" customHeight="1" x14ac:dyDescent="0.3">
      <c r="A316" s="379"/>
      <c r="B316" s="379"/>
      <c r="C316" s="379"/>
      <c r="D316" s="379"/>
      <c r="E316" s="379"/>
      <c r="F316" s="379"/>
      <c r="G316" s="379"/>
      <c r="H316" s="379"/>
      <c r="I316" s="379"/>
      <c r="J316" s="379"/>
      <c r="K316" s="379"/>
      <c r="L316" s="379"/>
      <c r="M316" s="379"/>
      <c r="N316" s="379"/>
      <c r="O316" s="379"/>
      <c r="P316" s="379"/>
      <c r="Q316" s="379"/>
      <c r="R316" s="379"/>
      <c r="S316" s="379"/>
      <c r="T316" s="379"/>
      <c r="U316" s="379"/>
      <c r="V316" s="379"/>
      <c r="W316" s="379"/>
      <c r="X316" s="379"/>
    </row>
    <row r="317" spans="1:24" ht="14.25" customHeight="1" x14ac:dyDescent="0.3">
      <c r="A317" s="379"/>
      <c r="B317" s="379"/>
      <c r="C317" s="379"/>
      <c r="D317" s="379"/>
      <c r="E317" s="379"/>
      <c r="F317" s="379"/>
      <c r="G317" s="379"/>
      <c r="H317" s="379"/>
      <c r="I317" s="379"/>
      <c r="J317" s="379"/>
      <c r="K317" s="379"/>
      <c r="L317" s="379"/>
      <c r="M317" s="379"/>
      <c r="N317" s="379"/>
      <c r="O317" s="379"/>
      <c r="P317" s="379"/>
      <c r="Q317" s="379"/>
      <c r="R317" s="379"/>
      <c r="S317" s="379"/>
      <c r="T317" s="379"/>
      <c r="U317" s="379"/>
      <c r="V317" s="379"/>
      <c r="W317" s="379"/>
      <c r="X317" s="379"/>
    </row>
    <row r="318" spans="1:24" ht="14.25" customHeight="1" x14ac:dyDescent="0.3">
      <c r="A318" s="379"/>
      <c r="B318" s="379"/>
      <c r="C318" s="379"/>
      <c r="D318" s="379"/>
      <c r="E318" s="379"/>
      <c r="F318" s="379"/>
      <c r="G318" s="379"/>
      <c r="H318" s="379"/>
      <c r="I318" s="379"/>
      <c r="J318" s="379"/>
      <c r="K318" s="379"/>
      <c r="L318" s="379"/>
      <c r="M318" s="379"/>
      <c r="N318" s="379"/>
      <c r="O318" s="379"/>
      <c r="P318" s="379"/>
      <c r="Q318" s="379"/>
      <c r="R318" s="379"/>
      <c r="S318" s="379"/>
      <c r="T318" s="379"/>
      <c r="U318" s="379"/>
      <c r="V318" s="379"/>
      <c r="W318" s="379"/>
      <c r="X318" s="379"/>
    </row>
    <row r="319" spans="1:24" ht="14.25" customHeight="1" x14ac:dyDescent="0.3">
      <c r="A319" s="379"/>
      <c r="B319" s="379"/>
      <c r="C319" s="379"/>
      <c r="D319" s="379"/>
      <c r="E319" s="379"/>
      <c r="F319" s="379"/>
      <c r="G319" s="379"/>
      <c r="H319" s="379"/>
      <c r="I319" s="379"/>
      <c r="J319" s="379"/>
      <c r="K319" s="379"/>
      <c r="L319" s="379"/>
      <c r="M319" s="379"/>
      <c r="N319" s="379"/>
      <c r="O319" s="379"/>
      <c r="P319" s="379"/>
      <c r="Q319" s="379"/>
      <c r="R319" s="379"/>
      <c r="S319" s="379"/>
      <c r="T319" s="379"/>
      <c r="U319" s="379"/>
      <c r="V319" s="379"/>
      <c r="W319" s="379"/>
      <c r="X319" s="379"/>
    </row>
    <row r="320" spans="1:24" ht="14.25" customHeight="1" x14ac:dyDescent="0.3">
      <c r="A320" s="379"/>
      <c r="B320" s="379"/>
      <c r="C320" s="379"/>
      <c r="D320" s="379"/>
      <c r="E320" s="379"/>
      <c r="F320" s="379"/>
      <c r="G320" s="379"/>
      <c r="H320" s="379"/>
      <c r="I320" s="379"/>
      <c r="J320" s="379"/>
      <c r="K320" s="379"/>
      <c r="L320" s="379"/>
      <c r="M320" s="379"/>
      <c r="N320" s="379"/>
      <c r="O320" s="379"/>
      <c r="P320" s="379"/>
      <c r="Q320" s="379"/>
      <c r="R320" s="379"/>
      <c r="S320" s="379"/>
      <c r="T320" s="379"/>
      <c r="U320" s="379"/>
      <c r="V320" s="379"/>
      <c r="W320" s="379"/>
      <c r="X320" s="379"/>
    </row>
    <row r="321" spans="1:24" ht="14.25" customHeight="1" x14ac:dyDescent="0.3">
      <c r="A321" s="379"/>
      <c r="B321" s="379"/>
      <c r="C321" s="379"/>
      <c r="D321" s="379"/>
      <c r="E321" s="379"/>
      <c r="F321" s="379"/>
      <c r="G321" s="379"/>
      <c r="H321" s="379"/>
      <c r="I321" s="379"/>
      <c r="J321" s="379"/>
      <c r="K321" s="379"/>
      <c r="L321" s="379"/>
      <c r="M321" s="379"/>
      <c r="N321" s="379"/>
      <c r="O321" s="379"/>
      <c r="P321" s="379"/>
      <c r="Q321" s="379"/>
      <c r="R321" s="379"/>
      <c r="S321" s="379"/>
      <c r="T321" s="379"/>
      <c r="U321" s="379"/>
      <c r="V321" s="379"/>
      <c r="W321" s="379"/>
      <c r="X321" s="379"/>
    </row>
    <row r="322" spans="1:24" ht="14.25" customHeight="1" x14ac:dyDescent="0.3">
      <c r="A322" s="379"/>
      <c r="B322" s="379"/>
      <c r="C322" s="379"/>
      <c r="D322" s="379"/>
      <c r="E322" s="379"/>
      <c r="F322" s="379"/>
      <c r="G322" s="379"/>
      <c r="H322" s="379"/>
      <c r="I322" s="379"/>
      <c r="J322" s="379"/>
      <c r="K322" s="379"/>
      <c r="L322" s="379"/>
      <c r="M322" s="379"/>
      <c r="N322" s="379"/>
      <c r="O322" s="379"/>
      <c r="P322" s="379"/>
      <c r="Q322" s="379"/>
      <c r="R322" s="379"/>
      <c r="S322" s="379"/>
      <c r="T322" s="379"/>
      <c r="U322" s="379"/>
      <c r="V322" s="379"/>
      <c r="W322" s="379"/>
      <c r="X322" s="379"/>
    </row>
    <row r="323" spans="1:24" ht="14.25" customHeight="1" x14ac:dyDescent="0.3">
      <c r="A323" s="379"/>
      <c r="B323" s="379"/>
      <c r="C323" s="379"/>
      <c r="D323" s="379"/>
      <c r="E323" s="379"/>
      <c r="F323" s="379"/>
      <c r="G323" s="379"/>
      <c r="H323" s="379"/>
      <c r="I323" s="379"/>
      <c r="J323" s="379"/>
      <c r="K323" s="379"/>
      <c r="L323" s="379"/>
      <c r="M323" s="379"/>
      <c r="N323" s="379"/>
      <c r="O323" s="379"/>
      <c r="P323" s="379"/>
      <c r="Q323" s="379"/>
      <c r="R323" s="379"/>
      <c r="S323" s="379"/>
      <c r="T323" s="379"/>
      <c r="U323" s="379"/>
      <c r="V323" s="379"/>
      <c r="W323" s="379"/>
      <c r="X323" s="379"/>
    </row>
    <row r="324" spans="1:24" ht="14.25" customHeight="1" x14ac:dyDescent="0.3">
      <c r="A324" s="379"/>
      <c r="B324" s="379"/>
      <c r="C324" s="379"/>
      <c r="D324" s="379"/>
      <c r="E324" s="379"/>
      <c r="F324" s="379"/>
      <c r="G324" s="379"/>
      <c r="H324" s="379"/>
      <c r="I324" s="379"/>
      <c r="J324" s="379"/>
      <c r="K324" s="379"/>
      <c r="L324" s="379"/>
      <c r="M324" s="379"/>
      <c r="N324" s="379"/>
      <c r="O324" s="379"/>
      <c r="P324" s="379"/>
      <c r="Q324" s="379"/>
      <c r="R324" s="379"/>
      <c r="S324" s="379"/>
      <c r="T324" s="379"/>
      <c r="U324" s="379"/>
      <c r="V324" s="379"/>
      <c r="W324" s="379"/>
      <c r="X324" s="379"/>
    </row>
    <row r="325" spans="1:24" ht="14.25" customHeight="1" x14ac:dyDescent="0.3">
      <c r="A325" s="379"/>
      <c r="B325" s="379"/>
      <c r="C325" s="379"/>
      <c r="D325" s="379"/>
      <c r="E325" s="379"/>
      <c r="F325" s="379"/>
      <c r="G325" s="379"/>
      <c r="H325" s="379"/>
      <c r="I325" s="379"/>
      <c r="J325" s="379"/>
      <c r="K325" s="379"/>
      <c r="L325" s="379"/>
      <c r="M325" s="379"/>
      <c r="N325" s="379"/>
      <c r="O325" s="379"/>
      <c r="P325" s="379"/>
      <c r="Q325" s="379"/>
      <c r="R325" s="379"/>
      <c r="S325" s="379"/>
      <c r="T325" s="379"/>
      <c r="U325" s="379"/>
      <c r="V325" s="379"/>
      <c r="W325" s="379"/>
      <c r="X325" s="379"/>
    </row>
    <row r="326" spans="1:24" ht="14.25" customHeight="1" x14ac:dyDescent="0.3">
      <c r="A326" s="379"/>
      <c r="B326" s="379"/>
      <c r="C326" s="379"/>
      <c r="D326" s="379"/>
      <c r="E326" s="379"/>
      <c r="F326" s="379"/>
      <c r="G326" s="379"/>
      <c r="H326" s="379"/>
      <c r="I326" s="379"/>
      <c r="J326" s="379"/>
      <c r="K326" s="379"/>
      <c r="L326" s="379"/>
      <c r="M326" s="379"/>
      <c r="N326" s="379"/>
      <c r="O326" s="379"/>
      <c r="P326" s="379"/>
      <c r="Q326" s="379"/>
      <c r="R326" s="379"/>
      <c r="S326" s="379"/>
      <c r="T326" s="379"/>
      <c r="U326" s="379"/>
      <c r="V326" s="379"/>
      <c r="W326" s="379"/>
      <c r="X326" s="379"/>
    </row>
    <row r="327" spans="1:24" ht="14.25" customHeight="1" x14ac:dyDescent="0.3">
      <c r="A327" s="379"/>
      <c r="B327" s="379"/>
      <c r="C327" s="379"/>
      <c r="D327" s="379"/>
      <c r="E327" s="379"/>
      <c r="F327" s="379"/>
      <c r="G327" s="379"/>
      <c r="H327" s="379"/>
      <c r="I327" s="379"/>
      <c r="J327" s="379"/>
      <c r="K327" s="379"/>
      <c r="L327" s="379"/>
      <c r="M327" s="379"/>
      <c r="N327" s="379"/>
      <c r="O327" s="379"/>
      <c r="P327" s="379"/>
      <c r="Q327" s="379"/>
      <c r="R327" s="379"/>
      <c r="S327" s="379"/>
      <c r="T327" s="379"/>
      <c r="U327" s="379"/>
      <c r="V327" s="379"/>
      <c r="W327" s="379"/>
      <c r="X327" s="379"/>
    </row>
    <row r="328" spans="1:24" ht="14.25" customHeight="1" x14ac:dyDescent="0.3">
      <c r="A328" s="379"/>
      <c r="B328" s="379"/>
      <c r="C328" s="379"/>
      <c r="D328" s="379"/>
      <c r="E328" s="379"/>
      <c r="F328" s="379"/>
      <c r="G328" s="379"/>
      <c r="H328" s="379"/>
      <c r="I328" s="379"/>
      <c r="J328" s="379"/>
      <c r="K328" s="379"/>
      <c r="L328" s="379"/>
      <c r="M328" s="379"/>
      <c r="N328" s="379"/>
      <c r="O328" s="379"/>
      <c r="P328" s="379"/>
      <c r="Q328" s="379"/>
      <c r="R328" s="379"/>
      <c r="S328" s="379"/>
      <c r="T328" s="379"/>
      <c r="U328" s="379"/>
      <c r="V328" s="379"/>
      <c r="W328" s="379"/>
      <c r="X328" s="379"/>
    </row>
    <row r="329" spans="1:24" ht="14.25" customHeight="1" x14ac:dyDescent="0.3">
      <c r="A329" s="379"/>
      <c r="B329" s="379"/>
      <c r="C329" s="379"/>
      <c r="D329" s="379"/>
      <c r="E329" s="379"/>
      <c r="F329" s="379"/>
      <c r="G329" s="379"/>
      <c r="H329" s="379"/>
      <c r="I329" s="379"/>
      <c r="J329" s="379"/>
      <c r="K329" s="379"/>
      <c r="L329" s="379"/>
      <c r="M329" s="379"/>
      <c r="N329" s="379"/>
      <c r="O329" s="379"/>
      <c r="P329" s="379"/>
      <c r="Q329" s="379"/>
      <c r="R329" s="379"/>
      <c r="S329" s="379"/>
      <c r="T329" s="379"/>
      <c r="U329" s="379"/>
      <c r="V329" s="379"/>
      <c r="W329" s="379"/>
      <c r="X329" s="379"/>
    </row>
    <row r="330" spans="1:24" ht="14.25" customHeight="1" x14ac:dyDescent="0.3">
      <c r="A330" s="379"/>
      <c r="B330" s="379"/>
      <c r="C330" s="379"/>
      <c r="D330" s="379"/>
      <c r="E330" s="379"/>
      <c r="F330" s="379"/>
      <c r="G330" s="379"/>
      <c r="H330" s="379"/>
      <c r="I330" s="379"/>
      <c r="J330" s="379"/>
      <c r="K330" s="379"/>
      <c r="L330" s="379"/>
      <c r="M330" s="379"/>
      <c r="N330" s="379"/>
      <c r="O330" s="379"/>
      <c r="P330" s="379"/>
      <c r="Q330" s="379"/>
      <c r="R330" s="379"/>
      <c r="S330" s="379"/>
      <c r="T330" s="379"/>
      <c r="U330" s="379"/>
      <c r="V330" s="379"/>
      <c r="W330" s="379"/>
      <c r="X330" s="379"/>
    </row>
    <row r="331" spans="1:24" ht="14.25" customHeight="1" x14ac:dyDescent="0.3">
      <c r="A331" s="379"/>
      <c r="B331" s="379"/>
      <c r="C331" s="379"/>
      <c r="D331" s="379"/>
      <c r="E331" s="379"/>
      <c r="F331" s="379"/>
      <c r="G331" s="379"/>
      <c r="H331" s="379"/>
      <c r="I331" s="379"/>
      <c r="J331" s="379"/>
      <c r="K331" s="379"/>
      <c r="L331" s="379"/>
      <c r="M331" s="379"/>
      <c r="N331" s="379"/>
      <c r="O331" s="379"/>
      <c r="P331" s="379"/>
      <c r="Q331" s="379"/>
      <c r="R331" s="379"/>
      <c r="S331" s="379"/>
      <c r="T331" s="379"/>
      <c r="U331" s="379"/>
      <c r="V331" s="379"/>
      <c r="W331" s="379"/>
      <c r="X331" s="379"/>
    </row>
    <row r="332" spans="1:24" ht="14.25" customHeight="1" x14ac:dyDescent="0.3">
      <c r="A332" s="379"/>
      <c r="B332" s="379"/>
      <c r="C332" s="379"/>
      <c r="D332" s="379"/>
      <c r="E332" s="379"/>
      <c r="F332" s="379"/>
      <c r="G332" s="379"/>
      <c r="H332" s="379"/>
      <c r="I332" s="379"/>
      <c r="J332" s="379"/>
      <c r="K332" s="379"/>
      <c r="L332" s="379"/>
      <c r="M332" s="379"/>
      <c r="N332" s="379"/>
      <c r="O332" s="379"/>
      <c r="P332" s="379"/>
      <c r="Q332" s="379"/>
      <c r="R332" s="379"/>
      <c r="S332" s="379"/>
      <c r="T332" s="379"/>
      <c r="U332" s="379"/>
      <c r="V332" s="379"/>
      <c r="W332" s="379"/>
      <c r="X332" s="379"/>
    </row>
    <row r="333" spans="1:24" ht="14.25" customHeight="1" x14ac:dyDescent="0.3">
      <c r="A333" s="379"/>
      <c r="B333" s="379"/>
      <c r="C333" s="379"/>
      <c r="D333" s="379"/>
      <c r="E333" s="379"/>
      <c r="F333" s="379"/>
      <c r="G333" s="379"/>
      <c r="H333" s="379"/>
      <c r="I333" s="379"/>
      <c r="J333" s="379"/>
      <c r="K333" s="379"/>
      <c r="L333" s="379"/>
      <c r="M333" s="379"/>
      <c r="N333" s="379"/>
      <c r="O333" s="379"/>
      <c r="P333" s="379"/>
      <c r="Q333" s="379"/>
      <c r="R333" s="379"/>
      <c r="S333" s="379"/>
      <c r="T333" s="379"/>
      <c r="U333" s="379"/>
      <c r="V333" s="379"/>
      <c r="W333" s="379"/>
      <c r="X333" s="379"/>
    </row>
    <row r="334" spans="1:24" ht="14.25" customHeight="1" x14ac:dyDescent="0.3">
      <c r="A334" s="379"/>
      <c r="B334" s="379"/>
      <c r="C334" s="379"/>
      <c r="D334" s="379"/>
      <c r="E334" s="379"/>
      <c r="F334" s="379"/>
      <c r="G334" s="379"/>
      <c r="H334" s="379"/>
      <c r="I334" s="379"/>
      <c r="J334" s="379"/>
      <c r="K334" s="379"/>
      <c r="L334" s="379"/>
      <c r="M334" s="379"/>
      <c r="N334" s="379"/>
      <c r="O334" s="379"/>
      <c r="P334" s="379"/>
      <c r="Q334" s="379"/>
      <c r="R334" s="379"/>
      <c r="S334" s="379"/>
      <c r="T334" s="379"/>
      <c r="U334" s="379"/>
      <c r="V334" s="379"/>
      <c r="W334" s="379"/>
      <c r="X334" s="379"/>
    </row>
    <row r="335" spans="1:24" ht="14.25" customHeight="1" x14ac:dyDescent="0.3">
      <c r="A335" s="379"/>
      <c r="B335" s="379"/>
      <c r="C335" s="379"/>
      <c r="D335" s="379"/>
      <c r="E335" s="379"/>
      <c r="F335" s="379"/>
      <c r="G335" s="379"/>
      <c r="H335" s="379"/>
      <c r="I335" s="379"/>
      <c r="J335" s="379"/>
      <c r="K335" s="379"/>
      <c r="L335" s="379"/>
      <c r="M335" s="379"/>
      <c r="N335" s="379"/>
      <c r="O335" s="379"/>
      <c r="P335" s="379"/>
      <c r="Q335" s="379"/>
      <c r="R335" s="379"/>
      <c r="S335" s="379"/>
      <c r="T335" s="379"/>
      <c r="U335" s="379"/>
      <c r="V335" s="379"/>
      <c r="W335" s="379"/>
      <c r="X335" s="379"/>
    </row>
    <row r="336" spans="1:24" ht="14.25" customHeight="1" x14ac:dyDescent="0.3">
      <c r="A336" s="379"/>
      <c r="B336" s="379"/>
      <c r="C336" s="379"/>
      <c r="D336" s="379"/>
      <c r="E336" s="379"/>
      <c r="F336" s="379"/>
      <c r="G336" s="379"/>
      <c r="H336" s="379"/>
      <c r="I336" s="379"/>
      <c r="J336" s="379"/>
      <c r="K336" s="379"/>
      <c r="L336" s="379"/>
      <c r="M336" s="379"/>
      <c r="N336" s="379"/>
      <c r="O336" s="379"/>
      <c r="P336" s="379"/>
      <c r="Q336" s="379"/>
      <c r="R336" s="379"/>
      <c r="S336" s="379"/>
      <c r="T336" s="379"/>
      <c r="U336" s="379"/>
      <c r="V336" s="379"/>
      <c r="W336" s="379"/>
      <c r="X336" s="379"/>
    </row>
    <row r="337" spans="1:24" ht="14.25" customHeight="1" x14ac:dyDescent="0.3">
      <c r="A337" s="379"/>
      <c r="B337" s="379"/>
      <c r="C337" s="379"/>
      <c r="D337" s="379"/>
      <c r="E337" s="379"/>
      <c r="F337" s="379"/>
      <c r="G337" s="379"/>
      <c r="H337" s="379"/>
      <c r="I337" s="379"/>
      <c r="J337" s="379"/>
      <c r="K337" s="379"/>
      <c r="L337" s="379"/>
      <c r="M337" s="379"/>
      <c r="N337" s="379"/>
      <c r="O337" s="379"/>
      <c r="P337" s="379"/>
      <c r="Q337" s="379"/>
      <c r="R337" s="379"/>
      <c r="S337" s="379"/>
      <c r="T337" s="379"/>
      <c r="U337" s="379"/>
      <c r="V337" s="379"/>
      <c r="W337" s="379"/>
      <c r="X337" s="379"/>
    </row>
    <row r="338" spans="1:24" ht="14.25" customHeight="1" x14ac:dyDescent="0.3">
      <c r="A338" s="379"/>
      <c r="B338" s="379"/>
      <c r="C338" s="379"/>
      <c r="D338" s="379"/>
      <c r="E338" s="379"/>
      <c r="F338" s="379"/>
      <c r="G338" s="379"/>
      <c r="H338" s="379"/>
      <c r="I338" s="379"/>
      <c r="J338" s="379"/>
      <c r="K338" s="379"/>
      <c r="L338" s="379"/>
      <c r="M338" s="379"/>
      <c r="N338" s="379"/>
      <c r="O338" s="379"/>
      <c r="P338" s="379"/>
      <c r="Q338" s="379"/>
      <c r="R338" s="379"/>
      <c r="S338" s="379"/>
      <c r="T338" s="379"/>
      <c r="U338" s="379"/>
      <c r="V338" s="379"/>
      <c r="W338" s="379"/>
      <c r="X338" s="379"/>
    </row>
    <row r="339" spans="1:24" ht="14.25" customHeight="1" x14ac:dyDescent="0.3">
      <c r="A339" s="379"/>
      <c r="B339" s="379"/>
      <c r="C339" s="379"/>
      <c r="D339" s="379"/>
      <c r="E339" s="379"/>
      <c r="F339" s="379"/>
      <c r="G339" s="379"/>
      <c r="H339" s="379"/>
      <c r="I339" s="379"/>
      <c r="J339" s="379"/>
      <c r="K339" s="379"/>
      <c r="L339" s="379"/>
      <c r="M339" s="379"/>
      <c r="N339" s="379"/>
      <c r="O339" s="379"/>
      <c r="P339" s="379"/>
      <c r="Q339" s="379"/>
      <c r="R339" s="379"/>
      <c r="S339" s="379"/>
      <c r="T339" s="379"/>
      <c r="U339" s="379"/>
      <c r="V339" s="379"/>
      <c r="W339" s="379"/>
      <c r="X339" s="379"/>
    </row>
    <row r="340" spans="1:24" ht="14.25" customHeight="1" x14ac:dyDescent="0.3">
      <c r="A340" s="379"/>
      <c r="B340" s="379"/>
      <c r="C340" s="379"/>
      <c r="D340" s="379"/>
      <c r="E340" s="379"/>
      <c r="F340" s="379"/>
      <c r="G340" s="379"/>
      <c r="H340" s="379"/>
      <c r="I340" s="379"/>
      <c r="J340" s="379"/>
      <c r="K340" s="379"/>
      <c r="L340" s="379"/>
      <c r="M340" s="379"/>
      <c r="N340" s="379"/>
      <c r="O340" s="379"/>
      <c r="P340" s="379"/>
      <c r="Q340" s="379"/>
      <c r="R340" s="379"/>
      <c r="S340" s="379"/>
      <c r="T340" s="379"/>
      <c r="U340" s="379"/>
      <c r="V340" s="379"/>
      <c r="W340" s="379"/>
      <c r="X340" s="379"/>
    </row>
    <row r="341" spans="1:24" ht="14.25" customHeight="1" x14ac:dyDescent="0.3">
      <c r="A341" s="379"/>
      <c r="B341" s="379"/>
      <c r="C341" s="379"/>
      <c r="D341" s="379"/>
      <c r="E341" s="379"/>
      <c r="F341" s="379"/>
      <c r="G341" s="379"/>
      <c r="H341" s="379"/>
      <c r="I341" s="379"/>
      <c r="J341" s="379"/>
      <c r="K341" s="379"/>
      <c r="L341" s="379"/>
      <c r="M341" s="379"/>
      <c r="N341" s="379"/>
      <c r="O341" s="379"/>
      <c r="P341" s="379"/>
      <c r="Q341" s="379"/>
      <c r="R341" s="379"/>
      <c r="S341" s="379"/>
      <c r="T341" s="379"/>
      <c r="U341" s="379"/>
      <c r="V341" s="379"/>
      <c r="W341" s="379"/>
      <c r="X341" s="379"/>
    </row>
    <row r="342" spans="1:24" ht="14.25" customHeight="1" x14ac:dyDescent="0.3">
      <c r="A342" s="379"/>
      <c r="B342" s="379"/>
      <c r="C342" s="379"/>
      <c r="D342" s="379"/>
      <c r="E342" s="379"/>
      <c r="F342" s="379"/>
      <c r="G342" s="379"/>
      <c r="H342" s="379"/>
      <c r="I342" s="379"/>
      <c r="J342" s="379"/>
      <c r="K342" s="379"/>
      <c r="L342" s="379"/>
      <c r="M342" s="379"/>
      <c r="N342" s="379"/>
      <c r="O342" s="379"/>
      <c r="P342" s="379"/>
      <c r="Q342" s="379"/>
      <c r="R342" s="379"/>
      <c r="S342" s="379"/>
      <c r="T342" s="379"/>
      <c r="U342" s="379"/>
      <c r="V342" s="379"/>
      <c r="W342" s="379"/>
      <c r="X342" s="379"/>
    </row>
    <row r="343" spans="1:24" ht="14.25" customHeight="1" x14ac:dyDescent="0.3">
      <c r="A343" s="379"/>
      <c r="B343" s="379"/>
      <c r="C343" s="379"/>
      <c r="D343" s="379"/>
      <c r="E343" s="379"/>
      <c r="F343" s="379"/>
      <c r="G343" s="379"/>
      <c r="H343" s="379"/>
      <c r="I343" s="379"/>
      <c r="J343" s="379"/>
      <c r="K343" s="379"/>
      <c r="L343" s="379"/>
      <c r="M343" s="379"/>
      <c r="N343" s="379"/>
      <c r="O343" s="379"/>
      <c r="P343" s="379"/>
      <c r="Q343" s="379"/>
      <c r="R343" s="379"/>
      <c r="S343" s="379"/>
      <c r="T343" s="379"/>
      <c r="U343" s="379"/>
      <c r="V343" s="379"/>
      <c r="W343" s="379"/>
      <c r="X343" s="379"/>
    </row>
    <row r="344" spans="1:24" ht="14.25" customHeight="1" x14ac:dyDescent="0.3">
      <c r="A344" s="379"/>
      <c r="B344" s="379"/>
      <c r="C344" s="379"/>
      <c r="D344" s="379"/>
      <c r="E344" s="379"/>
      <c r="F344" s="379"/>
      <c r="G344" s="379"/>
      <c r="H344" s="379"/>
      <c r="I344" s="379"/>
      <c r="J344" s="379"/>
      <c r="K344" s="379"/>
      <c r="L344" s="379"/>
      <c r="M344" s="379"/>
      <c r="N344" s="379"/>
      <c r="O344" s="379"/>
      <c r="P344" s="379"/>
      <c r="Q344" s="379"/>
      <c r="R344" s="379"/>
      <c r="S344" s="379"/>
      <c r="T344" s="379"/>
      <c r="U344" s="379"/>
      <c r="V344" s="379"/>
      <c r="W344" s="379"/>
      <c r="X344" s="379"/>
    </row>
    <row r="345" spans="1:24" ht="14.25" customHeight="1" x14ac:dyDescent="0.3">
      <c r="A345" s="379"/>
      <c r="B345" s="379"/>
      <c r="C345" s="379"/>
      <c r="D345" s="379"/>
      <c r="E345" s="379"/>
      <c r="F345" s="379"/>
      <c r="G345" s="379"/>
      <c r="H345" s="379"/>
      <c r="I345" s="379"/>
      <c r="J345" s="379"/>
      <c r="K345" s="379"/>
      <c r="L345" s="379"/>
      <c r="M345" s="379"/>
      <c r="N345" s="379"/>
      <c r="O345" s="379"/>
      <c r="P345" s="379"/>
      <c r="Q345" s="379"/>
      <c r="R345" s="379"/>
      <c r="S345" s="379"/>
      <c r="T345" s="379"/>
      <c r="U345" s="379"/>
      <c r="V345" s="379"/>
      <c r="W345" s="379"/>
      <c r="X345" s="379"/>
    </row>
    <row r="346" spans="1:24" ht="14.25" customHeight="1" x14ac:dyDescent="0.3">
      <c r="A346" s="379"/>
      <c r="B346" s="379"/>
      <c r="C346" s="379"/>
      <c r="D346" s="379"/>
      <c r="E346" s="379"/>
      <c r="F346" s="379"/>
      <c r="G346" s="379"/>
      <c r="H346" s="379"/>
      <c r="I346" s="379"/>
      <c r="J346" s="379"/>
      <c r="K346" s="379"/>
      <c r="L346" s="379"/>
      <c r="M346" s="379"/>
      <c r="N346" s="379"/>
      <c r="O346" s="379"/>
      <c r="P346" s="379"/>
      <c r="Q346" s="379"/>
      <c r="R346" s="379"/>
      <c r="S346" s="379"/>
      <c r="T346" s="379"/>
      <c r="U346" s="379"/>
      <c r="V346" s="379"/>
      <c r="W346" s="379"/>
      <c r="X346" s="379"/>
    </row>
    <row r="347" spans="1:24" ht="14.25" customHeight="1" x14ac:dyDescent="0.3">
      <c r="A347" s="379"/>
      <c r="B347" s="379"/>
      <c r="C347" s="379"/>
      <c r="D347" s="379"/>
      <c r="E347" s="379"/>
      <c r="F347" s="379"/>
      <c r="G347" s="379"/>
      <c r="H347" s="379"/>
      <c r="I347" s="379"/>
      <c r="J347" s="379"/>
      <c r="K347" s="379"/>
      <c r="L347" s="379"/>
      <c r="M347" s="379"/>
      <c r="N347" s="379"/>
      <c r="O347" s="379"/>
      <c r="P347" s="379"/>
      <c r="Q347" s="379"/>
      <c r="R347" s="379"/>
      <c r="S347" s="379"/>
      <c r="T347" s="379"/>
      <c r="U347" s="379"/>
      <c r="V347" s="379"/>
      <c r="W347" s="379"/>
      <c r="X347" s="379"/>
    </row>
    <row r="348" spans="1:24" ht="14.25" customHeight="1" x14ac:dyDescent="0.3">
      <c r="A348" s="379"/>
      <c r="B348" s="379"/>
      <c r="C348" s="379"/>
      <c r="D348" s="379"/>
      <c r="E348" s="379"/>
      <c r="F348" s="379"/>
      <c r="G348" s="379"/>
      <c r="H348" s="379"/>
      <c r="I348" s="379"/>
      <c r="J348" s="379"/>
      <c r="K348" s="379"/>
      <c r="L348" s="379"/>
      <c r="M348" s="379"/>
      <c r="N348" s="379"/>
      <c r="O348" s="379"/>
      <c r="P348" s="379"/>
      <c r="Q348" s="379"/>
      <c r="R348" s="379"/>
      <c r="S348" s="379"/>
      <c r="T348" s="379"/>
      <c r="U348" s="379"/>
      <c r="V348" s="379"/>
      <c r="W348" s="379"/>
      <c r="X348" s="379"/>
    </row>
    <row r="349" spans="1:24" ht="14.25" customHeight="1" x14ac:dyDescent="0.3">
      <c r="A349" s="379"/>
      <c r="B349" s="379"/>
      <c r="C349" s="379"/>
      <c r="D349" s="379"/>
      <c r="E349" s="379"/>
      <c r="F349" s="379"/>
      <c r="G349" s="379"/>
      <c r="H349" s="379"/>
      <c r="I349" s="379"/>
      <c r="J349" s="379"/>
      <c r="K349" s="379"/>
      <c r="L349" s="379"/>
      <c r="M349" s="379"/>
      <c r="N349" s="379"/>
      <c r="O349" s="379"/>
      <c r="P349" s="379"/>
      <c r="Q349" s="379"/>
      <c r="R349" s="379"/>
      <c r="S349" s="379"/>
      <c r="T349" s="379"/>
      <c r="U349" s="379"/>
      <c r="V349" s="379"/>
      <c r="W349" s="379"/>
      <c r="X349" s="379"/>
    </row>
    <row r="350" spans="1:24" ht="14.25" customHeight="1" x14ac:dyDescent="0.3">
      <c r="A350" s="379"/>
      <c r="B350" s="379"/>
      <c r="C350" s="379"/>
      <c r="D350" s="379"/>
      <c r="E350" s="379"/>
      <c r="F350" s="379"/>
      <c r="G350" s="379"/>
      <c r="H350" s="379"/>
      <c r="I350" s="379"/>
      <c r="J350" s="379"/>
      <c r="K350" s="379"/>
      <c r="L350" s="379"/>
      <c r="M350" s="379"/>
      <c r="N350" s="379"/>
      <c r="O350" s="379"/>
      <c r="P350" s="379"/>
      <c r="Q350" s="379"/>
      <c r="R350" s="379"/>
      <c r="S350" s="379"/>
      <c r="T350" s="379"/>
      <c r="U350" s="379"/>
      <c r="V350" s="379"/>
      <c r="W350" s="379"/>
      <c r="X350" s="379"/>
    </row>
    <row r="351" spans="1:24" ht="14.25" customHeight="1" x14ac:dyDescent="0.3">
      <c r="A351" s="379"/>
      <c r="B351" s="379"/>
      <c r="C351" s="379"/>
      <c r="D351" s="379"/>
      <c r="E351" s="379"/>
      <c r="F351" s="379"/>
      <c r="G351" s="379"/>
      <c r="H351" s="379"/>
      <c r="I351" s="379"/>
      <c r="J351" s="379"/>
      <c r="K351" s="379"/>
      <c r="L351" s="379"/>
      <c r="M351" s="379"/>
      <c r="N351" s="379"/>
      <c r="O351" s="379"/>
      <c r="P351" s="379"/>
      <c r="Q351" s="379"/>
      <c r="R351" s="379"/>
      <c r="S351" s="379"/>
      <c r="T351" s="379"/>
      <c r="U351" s="379"/>
      <c r="V351" s="379"/>
      <c r="W351" s="379"/>
      <c r="X351" s="379"/>
    </row>
    <row r="352" spans="1:24" ht="14.25" customHeight="1" x14ac:dyDescent="0.3">
      <c r="A352" s="379"/>
      <c r="B352" s="379"/>
      <c r="C352" s="379"/>
      <c r="D352" s="379"/>
      <c r="E352" s="379"/>
      <c r="F352" s="379"/>
      <c r="G352" s="379"/>
      <c r="H352" s="379"/>
      <c r="I352" s="379"/>
      <c r="J352" s="379"/>
      <c r="K352" s="379"/>
      <c r="L352" s="379"/>
      <c r="M352" s="379"/>
      <c r="N352" s="379"/>
      <c r="O352" s="379"/>
      <c r="P352" s="379"/>
      <c r="Q352" s="379"/>
      <c r="R352" s="379"/>
      <c r="S352" s="379"/>
      <c r="T352" s="379"/>
      <c r="U352" s="379"/>
      <c r="V352" s="379"/>
      <c r="W352" s="379"/>
      <c r="X352" s="379"/>
    </row>
    <row r="353" spans="1:24" ht="14.25" customHeight="1" x14ac:dyDescent="0.3">
      <c r="A353" s="379"/>
      <c r="B353" s="379"/>
      <c r="C353" s="379"/>
      <c r="D353" s="379"/>
      <c r="E353" s="379"/>
      <c r="F353" s="379"/>
      <c r="G353" s="379"/>
      <c r="H353" s="379"/>
      <c r="I353" s="379"/>
      <c r="J353" s="379"/>
      <c r="K353" s="379"/>
      <c r="L353" s="379"/>
      <c r="M353" s="379"/>
      <c r="N353" s="379"/>
      <c r="O353" s="379"/>
      <c r="P353" s="379"/>
      <c r="Q353" s="379"/>
      <c r="R353" s="379"/>
      <c r="S353" s="379"/>
      <c r="T353" s="379"/>
      <c r="U353" s="379"/>
      <c r="V353" s="379"/>
      <c r="W353" s="379"/>
      <c r="X353" s="379"/>
    </row>
    <row r="354" spans="1:24" ht="14.25" customHeight="1" x14ac:dyDescent="0.3">
      <c r="A354" s="379"/>
      <c r="B354" s="379"/>
      <c r="C354" s="379"/>
      <c r="D354" s="379"/>
      <c r="E354" s="379"/>
      <c r="F354" s="379"/>
      <c r="G354" s="379"/>
      <c r="H354" s="379"/>
      <c r="I354" s="379"/>
      <c r="J354" s="379"/>
      <c r="K354" s="379"/>
      <c r="L354" s="379"/>
      <c r="M354" s="379"/>
      <c r="N354" s="379"/>
      <c r="O354" s="379"/>
      <c r="P354" s="379"/>
      <c r="Q354" s="379"/>
      <c r="R354" s="379"/>
      <c r="S354" s="379"/>
      <c r="T354" s="379"/>
      <c r="U354" s="379"/>
      <c r="V354" s="379"/>
      <c r="W354" s="379"/>
      <c r="X354" s="379"/>
    </row>
    <row r="355" spans="1:24" ht="14.25" customHeight="1" x14ac:dyDescent="0.3">
      <c r="A355" s="379"/>
      <c r="B355" s="379"/>
      <c r="C355" s="379"/>
      <c r="D355" s="379"/>
      <c r="E355" s="379"/>
      <c r="F355" s="379"/>
      <c r="G355" s="379"/>
      <c r="H355" s="379"/>
      <c r="I355" s="379"/>
      <c r="J355" s="379"/>
      <c r="K355" s="379"/>
      <c r="L355" s="379"/>
      <c r="M355" s="379"/>
      <c r="N355" s="379"/>
      <c r="O355" s="379"/>
      <c r="P355" s="379"/>
      <c r="Q355" s="379"/>
      <c r="R355" s="379"/>
      <c r="S355" s="379"/>
      <c r="T355" s="379"/>
      <c r="U355" s="379"/>
      <c r="V355" s="379"/>
      <c r="W355" s="379"/>
      <c r="X355" s="379"/>
    </row>
    <row r="356" spans="1:24" ht="14.25" customHeight="1" x14ac:dyDescent="0.3">
      <c r="A356" s="379"/>
      <c r="B356" s="379"/>
      <c r="C356" s="379"/>
      <c r="D356" s="379"/>
      <c r="E356" s="379"/>
      <c r="F356" s="379"/>
      <c r="G356" s="379"/>
      <c r="H356" s="379"/>
      <c r="I356" s="379"/>
      <c r="J356" s="379"/>
      <c r="K356" s="379"/>
      <c r="L356" s="379"/>
      <c r="M356" s="379"/>
      <c r="N356" s="379"/>
      <c r="O356" s="379"/>
      <c r="P356" s="379"/>
      <c r="Q356" s="379"/>
      <c r="R356" s="379"/>
      <c r="S356" s="379"/>
      <c r="T356" s="379"/>
      <c r="U356" s="379"/>
      <c r="V356" s="379"/>
      <c r="W356" s="379"/>
      <c r="X356" s="379"/>
    </row>
    <row r="357" spans="1:24" ht="14.25" customHeight="1" x14ac:dyDescent="0.3">
      <c r="A357" s="379"/>
      <c r="B357" s="379"/>
      <c r="C357" s="379"/>
      <c r="D357" s="379"/>
      <c r="E357" s="379"/>
      <c r="F357" s="379"/>
      <c r="G357" s="379"/>
      <c r="H357" s="379"/>
      <c r="I357" s="379"/>
      <c r="J357" s="379"/>
      <c r="K357" s="379"/>
      <c r="L357" s="379"/>
      <c r="M357" s="379"/>
      <c r="N357" s="379"/>
      <c r="O357" s="379"/>
      <c r="P357" s="379"/>
      <c r="Q357" s="379"/>
      <c r="R357" s="379"/>
      <c r="S357" s="379"/>
      <c r="T357" s="379"/>
      <c r="U357" s="379"/>
      <c r="V357" s="379"/>
      <c r="W357" s="379"/>
      <c r="X357" s="379"/>
    </row>
    <row r="358" spans="1:24" ht="14.25" customHeight="1" x14ac:dyDescent="0.3">
      <c r="A358" s="379"/>
      <c r="B358" s="379"/>
      <c r="C358" s="379"/>
      <c r="D358" s="379"/>
      <c r="E358" s="379"/>
      <c r="F358" s="379"/>
      <c r="G358" s="379"/>
      <c r="H358" s="379"/>
      <c r="I358" s="379"/>
      <c r="J358" s="379"/>
      <c r="K358" s="379"/>
      <c r="L358" s="379"/>
      <c r="M358" s="379"/>
      <c r="N358" s="379"/>
      <c r="O358" s="379"/>
      <c r="P358" s="379"/>
      <c r="Q358" s="379"/>
      <c r="R358" s="379"/>
      <c r="S358" s="379"/>
      <c r="T358" s="379"/>
      <c r="U358" s="379"/>
      <c r="V358" s="379"/>
      <c r="W358" s="379"/>
      <c r="X358" s="379"/>
    </row>
    <row r="359" spans="1:24" ht="14.25" customHeight="1" x14ac:dyDescent="0.3">
      <c r="A359" s="379"/>
      <c r="B359" s="379"/>
      <c r="C359" s="379"/>
      <c r="D359" s="379"/>
      <c r="E359" s="379"/>
      <c r="F359" s="379"/>
      <c r="G359" s="379"/>
      <c r="H359" s="379"/>
      <c r="I359" s="379"/>
      <c r="J359" s="379"/>
      <c r="K359" s="379"/>
      <c r="L359" s="379"/>
      <c r="M359" s="379"/>
      <c r="N359" s="379"/>
      <c r="O359" s="379"/>
      <c r="P359" s="379"/>
      <c r="Q359" s="379"/>
      <c r="R359" s="379"/>
      <c r="S359" s="379"/>
      <c r="T359" s="379"/>
      <c r="U359" s="379"/>
      <c r="V359" s="379"/>
      <c r="W359" s="379"/>
      <c r="X359" s="379"/>
    </row>
    <row r="360" spans="1:24" ht="14.25" customHeight="1" x14ac:dyDescent="0.3">
      <c r="A360" s="379"/>
      <c r="B360" s="379"/>
      <c r="C360" s="379"/>
      <c r="D360" s="379"/>
      <c r="E360" s="379"/>
      <c r="F360" s="379"/>
      <c r="G360" s="379"/>
      <c r="H360" s="379"/>
      <c r="I360" s="379"/>
      <c r="J360" s="379"/>
      <c r="K360" s="379"/>
      <c r="L360" s="379"/>
      <c r="M360" s="379"/>
      <c r="N360" s="379"/>
      <c r="O360" s="379"/>
      <c r="P360" s="379"/>
      <c r="Q360" s="379"/>
      <c r="R360" s="379"/>
      <c r="S360" s="379"/>
      <c r="T360" s="379"/>
      <c r="U360" s="379"/>
      <c r="V360" s="379"/>
      <c r="W360" s="379"/>
      <c r="X360" s="379"/>
    </row>
    <row r="361" spans="1:24" ht="14.25" customHeight="1" x14ac:dyDescent="0.3">
      <c r="A361" s="379"/>
      <c r="B361" s="379"/>
      <c r="C361" s="379"/>
      <c r="D361" s="379"/>
      <c r="E361" s="379"/>
      <c r="F361" s="379"/>
      <c r="G361" s="379"/>
      <c r="H361" s="379"/>
      <c r="I361" s="379"/>
      <c r="J361" s="379"/>
      <c r="K361" s="379"/>
      <c r="L361" s="379"/>
      <c r="M361" s="379"/>
      <c r="N361" s="379"/>
      <c r="O361" s="379"/>
      <c r="P361" s="379"/>
      <c r="Q361" s="379"/>
      <c r="R361" s="379"/>
      <c r="S361" s="379"/>
      <c r="T361" s="379"/>
      <c r="U361" s="379"/>
      <c r="V361" s="379"/>
      <c r="W361" s="379"/>
      <c r="X361" s="379"/>
    </row>
    <row r="362" spans="1:24" ht="14.25" customHeight="1" x14ac:dyDescent="0.3">
      <c r="A362" s="379"/>
      <c r="B362" s="379"/>
      <c r="C362" s="379"/>
      <c r="D362" s="379"/>
      <c r="E362" s="379"/>
      <c r="F362" s="379"/>
      <c r="G362" s="379"/>
      <c r="H362" s="379"/>
      <c r="I362" s="379"/>
      <c r="J362" s="379"/>
      <c r="K362" s="379"/>
      <c r="L362" s="379"/>
      <c r="M362" s="379"/>
      <c r="N362" s="379"/>
      <c r="O362" s="379"/>
      <c r="P362" s="379"/>
      <c r="Q362" s="379"/>
      <c r="R362" s="379"/>
      <c r="S362" s="379"/>
      <c r="T362" s="379"/>
      <c r="U362" s="379"/>
      <c r="V362" s="379"/>
      <c r="W362" s="379"/>
      <c r="X362" s="379"/>
    </row>
    <row r="363" spans="1:24" ht="14.25" customHeight="1" x14ac:dyDescent="0.3">
      <c r="A363" s="379"/>
      <c r="B363" s="379"/>
      <c r="C363" s="379"/>
      <c r="D363" s="379"/>
      <c r="E363" s="379"/>
      <c r="F363" s="379"/>
      <c r="G363" s="379"/>
      <c r="H363" s="379"/>
      <c r="I363" s="379"/>
      <c r="J363" s="379"/>
      <c r="K363" s="379"/>
      <c r="L363" s="379"/>
      <c r="M363" s="379"/>
      <c r="N363" s="379"/>
      <c r="O363" s="379"/>
      <c r="P363" s="379"/>
      <c r="Q363" s="379"/>
      <c r="R363" s="379"/>
      <c r="S363" s="379"/>
      <c r="T363" s="379"/>
      <c r="U363" s="379"/>
      <c r="V363" s="379"/>
      <c r="W363" s="379"/>
      <c r="X363" s="379"/>
    </row>
    <row r="364" spans="1:24" ht="14.25" customHeight="1" x14ac:dyDescent="0.3">
      <c r="A364" s="379"/>
      <c r="B364" s="379"/>
      <c r="C364" s="379"/>
      <c r="D364" s="379"/>
      <c r="E364" s="379"/>
      <c r="F364" s="379"/>
      <c r="G364" s="379"/>
      <c r="H364" s="379"/>
      <c r="I364" s="379"/>
      <c r="J364" s="379"/>
      <c r="K364" s="379"/>
      <c r="L364" s="379"/>
      <c r="M364" s="379"/>
      <c r="N364" s="379"/>
      <c r="O364" s="379"/>
      <c r="P364" s="379"/>
      <c r="Q364" s="379"/>
      <c r="R364" s="379"/>
      <c r="S364" s="379"/>
      <c r="T364" s="379"/>
      <c r="U364" s="379"/>
      <c r="V364" s="379"/>
      <c r="W364" s="379"/>
      <c r="X364" s="379"/>
    </row>
    <row r="365" spans="1:24" ht="14.25" customHeight="1" x14ac:dyDescent="0.3">
      <c r="A365" s="379"/>
      <c r="B365" s="379"/>
      <c r="C365" s="379"/>
      <c r="D365" s="379"/>
      <c r="E365" s="379"/>
      <c r="F365" s="379"/>
      <c r="G365" s="379"/>
      <c r="H365" s="379"/>
      <c r="I365" s="379"/>
      <c r="J365" s="379"/>
      <c r="K365" s="379"/>
      <c r="L365" s="379"/>
      <c r="M365" s="379"/>
      <c r="N365" s="379"/>
      <c r="O365" s="379"/>
      <c r="P365" s="379"/>
      <c r="Q365" s="379"/>
      <c r="R365" s="379"/>
      <c r="S365" s="379"/>
      <c r="T365" s="379"/>
      <c r="U365" s="379"/>
      <c r="V365" s="379"/>
      <c r="W365" s="379"/>
      <c r="X365" s="379"/>
    </row>
    <row r="366" spans="1:24" ht="14.25" customHeight="1" x14ac:dyDescent="0.3">
      <c r="A366" s="379"/>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row>
    <row r="367" spans="1:24" ht="14.25" customHeight="1" x14ac:dyDescent="0.3">
      <c r="A367" s="379"/>
      <c r="B367" s="379"/>
      <c r="C367" s="379"/>
      <c r="D367" s="379"/>
      <c r="E367" s="379"/>
      <c r="F367" s="379"/>
      <c r="G367" s="379"/>
      <c r="H367" s="379"/>
      <c r="I367" s="379"/>
      <c r="J367" s="379"/>
      <c r="K367" s="379"/>
      <c r="L367" s="379"/>
      <c r="M367" s="379"/>
      <c r="N367" s="379"/>
      <c r="O367" s="379"/>
      <c r="P367" s="379"/>
      <c r="Q367" s="379"/>
      <c r="R367" s="379"/>
      <c r="S367" s="379"/>
      <c r="T367" s="379"/>
      <c r="U367" s="379"/>
      <c r="V367" s="379"/>
      <c r="W367" s="379"/>
      <c r="X367" s="379"/>
    </row>
    <row r="368" spans="1:24" ht="14.25" customHeight="1" x14ac:dyDescent="0.3">
      <c r="A368" s="379"/>
      <c r="B368" s="379"/>
      <c r="C368" s="379"/>
      <c r="D368" s="379"/>
      <c r="E368" s="379"/>
      <c r="F368" s="379"/>
      <c r="G368" s="379"/>
      <c r="H368" s="379"/>
      <c r="I368" s="379"/>
      <c r="J368" s="379"/>
      <c r="K368" s="379"/>
      <c r="L368" s="379"/>
      <c r="M368" s="379"/>
      <c r="N368" s="379"/>
      <c r="O368" s="379"/>
      <c r="P368" s="379"/>
      <c r="Q368" s="379"/>
      <c r="R368" s="379"/>
      <c r="S368" s="379"/>
      <c r="T368" s="379"/>
      <c r="U368" s="379"/>
      <c r="V368" s="379"/>
      <c r="W368" s="379"/>
      <c r="X368" s="379"/>
    </row>
    <row r="369" spans="1:24" ht="14.25" customHeight="1" x14ac:dyDescent="0.3">
      <c r="A369" s="379"/>
      <c r="B369" s="379"/>
      <c r="C369" s="379"/>
      <c r="D369" s="379"/>
      <c r="E369" s="379"/>
      <c r="F369" s="379"/>
      <c r="G369" s="379"/>
      <c r="H369" s="379"/>
      <c r="I369" s="379"/>
      <c r="J369" s="379"/>
      <c r="K369" s="379"/>
      <c r="L369" s="379"/>
      <c r="M369" s="379"/>
      <c r="N369" s="379"/>
      <c r="O369" s="379"/>
      <c r="P369" s="379"/>
      <c r="Q369" s="379"/>
      <c r="R369" s="379"/>
      <c r="S369" s="379"/>
      <c r="T369" s="379"/>
      <c r="U369" s="379"/>
      <c r="V369" s="379"/>
      <c r="W369" s="379"/>
      <c r="X369" s="379"/>
    </row>
    <row r="370" spans="1:24" ht="14.25" customHeight="1" x14ac:dyDescent="0.3">
      <c r="A370" s="379"/>
      <c r="B370" s="379"/>
      <c r="C370" s="379"/>
      <c r="D370" s="379"/>
      <c r="E370" s="379"/>
      <c r="F370" s="379"/>
      <c r="G370" s="379"/>
      <c r="H370" s="379"/>
      <c r="I370" s="379"/>
      <c r="J370" s="379"/>
      <c r="K370" s="379"/>
      <c r="L370" s="379"/>
      <c r="M370" s="379"/>
      <c r="N370" s="379"/>
      <c r="O370" s="379"/>
      <c r="P370" s="379"/>
      <c r="Q370" s="379"/>
      <c r="R370" s="379"/>
      <c r="S370" s="379"/>
      <c r="T370" s="379"/>
      <c r="U370" s="379"/>
      <c r="V370" s="379"/>
      <c r="W370" s="379"/>
      <c r="X370" s="379"/>
    </row>
    <row r="371" spans="1:24" ht="14.25" customHeight="1" x14ac:dyDescent="0.3">
      <c r="A371" s="379"/>
      <c r="B371" s="379"/>
      <c r="C371" s="379"/>
      <c r="D371" s="379"/>
      <c r="E371" s="379"/>
      <c r="F371" s="379"/>
      <c r="G371" s="379"/>
      <c r="H371" s="379"/>
      <c r="I371" s="379"/>
      <c r="J371" s="379"/>
      <c r="K371" s="379"/>
      <c r="L371" s="379"/>
      <c r="M371" s="379"/>
      <c r="N371" s="379"/>
      <c r="O371" s="379"/>
      <c r="P371" s="379"/>
      <c r="Q371" s="379"/>
      <c r="R371" s="379"/>
      <c r="S371" s="379"/>
      <c r="T371" s="379"/>
      <c r="U371" s="379"/>
      <c r="V371" s="379"/>
      <c r="W371" s="379"/>
      <c r="X371" s="379"/>
    </row>
    <row r="372" spans="1:24" ht="14.25" customHeight="1" x14ac:dyDescent="0.3">
      <c r="A372" s="379"/>
      <c r="B372" s="379"/>
      <c r="C372" s="379"/>
      <c r="D372" s="379"/>
      <c r="E372" s="379"/>
      <c r="F372" s="379"/>
      <c r="G372" s="379"/>
      <c r="H372" s="379"/>
      <c r="I372" s="379"/>
      <c r="J372" s="379"/>
      <c r="K372" s="379"/>
      <c r="L372" s="379"/>
      <c r="M372" s="379"/>
      <c r="N372" s="379"/>
      <c r="O372" s="379"/>
      <c r="P372" s="379"/>
      <c r="Q372" s="379"/>
      <c r="R372" s="379"/>
      <c r="S372" s="379"/>
      <c r="T372" s="379"/>
      <c r="U372" s="379"/>
      <c r="V372" s="379"/>
      <c r="W372" s="379"/>
      <c r="X372" s="379"/>
    </row>
    <row r="373" spans="1:24" ht="14.25" customHeight="1" x14ac:dyDescent="0.3">
      <c r="A373" s="379"/>
      <c r="B373" s="379"/>
      <c r="C373" s="379"/>
      <c r="D373" s="379"/>
      <c r="E373" s="379"/>
      <c r="F373" s="379"/>
      <c r="G373" s="379"/>
      <c r="H373" s="379"/>
      <c r="I373" s="379"/>
      <c r="J373" s="379"/>
      <c r="K373" s="379"/>
      <c r="L373" s="379"/>
      <c r="M373" s="379"/>
      <c r="N373" s="379"/>
      <c r="O373" s="379"/>
      <c r="P373" s="379"/>
      <c r="Q373" s="379"/>
      <c r="R373" s="379"/>
      <c r="S373" s="379"/>
      <c r="T373" s="379"/>
      <c r="U373" s="379"/>
      <c r="V373" s="379"/>
      <c r="W373" s="379"/>
      <c r="X373" s="379"/>
    </row>
    <row r="374" spans="1:24" ht="14.25" customHeight="1" x14ac:dyDescent="0.3">
      <c r="A374" s="379"/>
      <c r="B374" s="379"/>
      <c r="C374" s="379"/>
      <c r="D374" s="379"/>
      <c r="E374" s="379"/>
      <c r="F374" s="379"/>
      <c r="G374" s="379"/>
      <c r="H374" s="379"/>
      <c r="I374" s="379"/>
      <c r="J374" s="379"/>
      <c r="K374" s="379"/>
      <c r="L374" s="379"/>
      <c r="M374" s="379"/>
      <c r="N374" s="379"/>
      <c r="O374" s="379"/>
      <c r="P374" s="379"/>
      <c r="Q374" s="379"/>
      <c r="R374" s="379"/>
      <c r="S374" s="379"/>
      <c r="T374" s="379"/>
      <c r="U374" s="379"/>
      <c r="V374" s="379"/>
      <c r="W374" s="379"/>
      <c r="X374" s="379"/>
    </row>
    <row r="375" spans="1:24" ht="14.25" customHeight="1" x14ac:dyDescent="0.3">
      <c r="A375" s="379"/>
      <c r="B375" s="379"/>
      <c r="C375" s="379"/>
      <c r="D375" s="379"/>
      <c r="E375" s="379"/>
      <c r="F375" s="379"/>
      <c r="G375" s="379"/>
      <c r="H375" s="379"/>
      <c r="I375" s="379"/>
      <c r="J375" s="379"/>
      <c r="K375" s="379"/>
      <c r="L375" s="379"/>
      <c r="M375" s="379"/>
      <c r="N375" s="379"/>
      <c r="O375" s="379"/>
      <c r="P375" s="379"/>
      <c r="Q375" s="379"/>
      <c r="R375" s="379"/>
      <c r="S375" s="379"/>
      <c r="T375" s="379"/>
      <c r="U375" s="379"/>
      <c r="V375" s="379"/>
      <c r="W375" s="379"/>
      <c r="X375" s="379"/>
    </row>
    <row r="376" spans="1:24" ht="14.25" customHeight="1" x14ac:dyDescent="0.3">
      <c r="A376" s="379"/>
      <c r="B376" s="379"/>
      <c r="C376" s="379"/>
      <c r="D376" s="379"/>
      <c r="E376" s="379"/>
      <c r="F376" s="379"/>
      <c r="G376" s="379"/>
      <c r="H376" s="379"/>
      <c r="I376" s="379"/>
      <c r="J376" s="379"/>
      <c r="K376" s="379"/>
      <c r="L376" s="379"/>
      <c r="M376" s="379"/>
      <c r="N376" s="379"/>
      <c r="O376" s="379"/>
      <c r="P376" s="379"/>
      <c r="Q376" s="379"/>
      <c r="R376" s="379"/>
      <c r="S376" s="379"/>
      <c r="T376" s="379"/>
      <c r="U376" s="379"/>
      <c r="V376" s="379"/>
      <c r="W376" s="379"/>
      <c r="X376" s="379"/>
    </row>
    <row r="377" spans="1:24" ht="14.25" customHeight="1" x14ac:dyDescent="0.3">
      <c r="A377" s="379"/>
      <c r="B377" s="379"/>
      <c r="C377" s="379"/>
      <c r="D377" s="379"/>
      <c r="E377" s="379"/>
      <c r="F377" s="379"/>
      <c r="G377" s="379"/>
      <c r="H377" s="379"/>
      <c r="I377" s="379"/>
      <c r="J377" s="379"/>
      <c r="K377" s="379"/>
      <c r="L377" s="379"/>
      <c r="M377" s="379"/>
      <c r="N377" s="379"/>
      <c r="O377" s="379"/>
      <c r="P377" s="379"/>
      <c r="Q377" s="379"/>
      <c r="R377" s="379"/>
      <c r="S377" s="379"/>
      <c r="T377" s="379"/>
      <c r="U377" s="379"/>
      <c r="V377" s="379"/>
      <c r="W377" s="379"/>
      <c r="X377" s="379"/>
    </row>
    <row r="378" spans="1:24" ht="14.25" customHeight="1" x14ac:dyDescent="0.3">
      <c r="A378" s="379"/>
      <c r="B378" s="379"/>
      <c r="C378" s="379"/>
      <c r="D378" s="379"/>
      <c r="E378" s="379"/>
      <c r="F378" s="379"/>
      <c r="G378" s="379"/>
      <c r="H378" s="379"/>
      <c r="I378" s="379"/>
      <c r="J378" s="379"/>
      <c r="K378" s="379"/>
      <c r="L378" s="379"/>
      <c r="M378" s="379"/>
      <c r="N378" s="379"/>
      <c r="O378" s="379"/>
      <c r="P378" s="379"/>
      <c r="Q378" s="379"/>
      <c r="R378" s="379"/>
      <c r="S378" s="379"/>
      <c r="T378" s="379"/>
      <c r="U378" s="379"/>
      <c r="V378" s="379"/>
      <c r="W378" s="379"/>
      <c r="X378" s="379"/>
    </row>
    <row r="379" spans="1:24" ht="14.25" customHeight="1" x14ac:dyDescent="0.3">
      <c r="A379" s="379"/>
      <c r="B379" s="379"/>
      <c r="C379" s="379"/>
      <c r="D379" s="379"/>
      <c r="E379" s="379"/>
      <c r="F379" s="379"/>
      <c r="G379" s="379"/>
      <c r="H379" s="379"/>
      <c r="I379" s="379"/>
      <c r="J379" s="379"/>
      <c r="K379" s="379"/>
      <c r="L379" s="379"/>
      <c r="M379" s="379"/>
      <c r="N379" s="379"/>
      <c r="O379" s="379"/>
      <c r="P379" s="379"/>
      <c r="Q379" s="379"/>
      <c r="R379" s="379"/>
      <c r="S379" s="379"/>
      <c r="T379" s="379"/>
      <c r="U379" s="379"/>
      <c r="V379" s="379"/>
      <c r="W379" s="379"/>
      <c r="X379" s="379"/>
    </row>
    <row r="380" spans="1:24" ht="14.25" customHeight="1" x14ac:dyDescent="0.3">
      <c r="A380" s="379"/>
      <c r="B380" s="379"/>
      <c r="C380" s="379"/>
      <c r="D380" s="379"/>
      <c r="E380" s="379"/>
      <c r="F380" s="379"/>
      <c r="G380" s="379"/>
      <c r="H380" s="379"/>
      <c r="I380" s="379"/>
      <c r="J380" s="379"/>
      <c r="K380" s="379"/>
      <c r="L380" s="379"/>
      <c r="M380" s="379"/>
      <c r="N380" s="379"/>
      <c r="O380" s="379"/>
      <c r="P380" s="379"/>
      <c r="Q380" s="379"/>
      <c r="R380" s="379"/>
      <c r="S380" s="379"/>
      <c r="T380" s="379"/>
      <c r="U380" s="379"/>
      <c r="V380" s="379"/>
      <c r="W380" s="379"/>
      <c r="X380" s="379"/>
    </row>
    <row r="381" spans="1:24" ht="14.25" customHeight="1" x14ac:dyDescent="0.3">
      <c r="A381" s="379"/>
      <c r="B381" s="379"/>
      <c r="C381" s="379"/>
      <c r="D381" s="379"/>
      <c r="E381" s="379"/>
      <c r="F381" s="379"/>
      <c r="G381" s="379"/>
      <c r="H381" s="379"/>
      <c r="I381" s="379"/>
      <c r="J381" s="379"/>
      <c r="K381" s="379"/>
      <c r="L381" s="379"/>
      <c r="M381" s="379"/>
      <c r="N381" s="379"/>
      <c r="O381" s="379"/>
      <c r="P381" s="379"/>
      <c r="Q381" s="379"/>
      <c r="R381" s="379"/>
      <c r="S381" s="379"/>
      <c r="T381" s="379"/>
      <c r="U381" s="379"/>
      <c r="V381" s="379"/>
      <c r="W381" s="379"/>
      <c r="X381" s="379"/>
    </row>
    <row r="382" spans="1:24" ht="14.25" customHeight="1" x14ac:dyDescent="0.3">
      <c r="A382" s="379"/>
      <c r="B382" s="379"/>
      <c r="C382" s="379"/>
      <c r="D382" s="379"/>
      <c r="E382" s="379"/>
      <c r="F382" s="379"/>
      <c r="G382" s="379"/>
      <c r="H382" s="379"/>
      <c r="I382" s="379"/>
      <c r="J382" s="379"/>
      <c r="K382" s="379"/>
      <c r="L382" s="379"/>
      <c r="M382" s="379"/>
      <c r="N382" s="379"/>
      <c r="O382" s="379"/>
      <c r="P382" s="379"/>
      <c r="Q382" s="379"/>
      <c r="R382" s="379"/>
      <c r="S382" s="379"/>
      <c r="T382" s="379"/>
      <c r="U382" s="379"/>
      <c r="V382" s="379"/>
      <c r="W382" s="379"/>
      <c r="X382" s="379"/>
    </row>
    <row r="383" spans="1:24" ht="14.25" customHeight="1" x14ac:dyDescent="0.3">
      <c r="A383" s="379"/>
      <c r="B383" s="379"/>
      <c r="C383" s="379"/>
      <c r="D383" s="379"/>
      <c r="E383" s="379"/>
      <c r="F383" s="379"/>
      <c r="G383" s="379"/>
      <c r="H383" s="379"/>
      <c r="I383" s="379"/>
      <c r="J383" s="379"/>
      <c r="K383" s="379"/>
      <c r="L383" s="379"/>
      <c r="M383" s="379"/>
      <c r="N383" s="379"/>
      <c r="O383" s="379"/>
      <c r="P383" s="379"/>
      <c r="Q383" s="379"/>
      <c r="R383" s="379"/>
      <c r="S383" s="379"/>
      <c r="T383" s="379"/>
      <c r="U383" s="379"/>
      <c r="V383" s="379"/>
      <c r="W383" s="379"/>
      <c r="X383" s="379"/>
    </row>
    <row r="384" spans="1:24" ht="14.25" customHeight="1" x14ac:dyDescent="0.3">
      <c r="A384" s="379"/>
      <c r="B384" s="379"/>
      <c r="C384" s="379"/>
      <c r="D384" s="379"/>
      <c r="E384" s="379"/>
      <c r="F384" s="379"/>
      <c r="G384" s="379"/>
      <c r="H384" s="379"/>
      <c r="I384" s="379"/>
      <c r="J384" s="379"/>
      <c r="K384" s="379"/>
      <c r="L384" s="379"/>
      <c r="M384" s="379"/>
      <c r="N384" s="379"/>
      <c r="O384" s="379"/>
      <c r="P384" s="379"/>
      <c r="Q384" s="379"/>
      <c r="R384" s="379"/>
      <c r="S384" s="379"/>
      <c r="T384" s="379"/>
      <c r="U384" s="379"/>
      <c r="V384" s="379"/>
      <c r="W384" s="379"/>
      <c r="X384" s="379"/>
    </row>
    <row r="385" spans="1:24" ht="14.25" customHeight="1" x14ac:dyDescent="0.3">
      <c r="A385" s="379"/>
      <c r="B385" s="379"/>
      <c r="C385" s="379"/>
      <c r="D385" s="379"/>
      <c r="E385" s="379"/>
      <c r="F385" s="379"/>
      <c r="G385" s="379"/>
      <c r="H385" s="379"/>
      <c r="I385" s="379"/>
      <c r="J385" s="379"/>
      <c r="K385" s="379"/>
      <c r="L385" s="379"/>
      <c r="M385" s="379"/>
      <c r="N385" s="379"/>
      <c r="O385" s="379"/>
      <c r="P385" s="379"/>
      <c r="Q385" s="379"/>
      <c r="R385" s="379"/>
      <c r="S385" s="379"/>
      <c r="T385" s="379"/>
      <c r="U385" s="379"/>
      <c r="V385" s="379"/>
      <c r="W385" s="379"/>
      <c r="X385" s="379"/>
    </row>
    <row r="386" spans="1:24" ht="14.25" customHeight="1" x14ac:dyDescent="0.3">
      <c r="A386" s="379"/>
      <c r="B386" s="379"/>
      <c r="C386" s="379"/>
      <c r="D386" s="379"/>
      <c r="E386" s="379"/>
      <c r="F386" s="379"/>
      <c r="G386" s="379"/>
      <c r="H386" s="379"/>
      <c r="I386" s="379"/>
      <c r="J386" s="379"/>
      <c r="K386" s="379"/>
      <c r="L386" s="379"/>
      <c r="M386" s="379"/>
      <c r="N386" s="379"/>
      <c r="O386" s="379"/>
      <c r="P386" s="379"/>
      <c r="Q386" s="379"/>
      <c r="R386" s="379"/>
      <c r="S386" s="379"/>
      <c r="T386" s="379"/>
      <c r="U386" s="379"/>
      <c r="V386" s="379"/>
      <c r="W386" s="379"/>
      <c r="X386" s="379"/>
    </row>
    <row r="387" spans="1:24" ht="14.25" customHeight="1" x14ac:dyDescent="0.3">
      <c r="A387" s="379"/>
      <c r="B387" s="379"/>
      <c r="C387" s="379"/>
      <c r="D387" s="379"/>
      <c r="E387" s="379"/>
      <c r="F387" s="379"/>
      <c r="G387" s="379"/>
      <c r="H387" s="379"/>
      <c r="I387" s="379"/>
      <c r="J387" s="379"/>
      <c r="K387" s="379"/>
      <c r="L387" s="379"/>
      <c r="M387" s="379"/>
      <c r="N387" s="379"/>
      <c r="O387" s="379"/>
      <c r="P387" s="379"/>
      <c r="Q387" s="379"/>
      <c r="R387" s="379"/>
      <c r="S387" s="379"/>
      <c r="T387" s="379"/>
      <c r="U387" s="379"/>
      <c r="V387" s="379"/>
      <c r="W387" s="379"/>
      <c r="X387" s="379"/>
    </row>
    <row r="388" spans="1:24" ht="14.25" customHeight="1" x14ac:dyDescent="0.3">
      <c r="A388" s="379"/>
      <c r="B388" s="379"/>
      <c r="C388" s="379"/>
      <c r="D388" s="379"/>
      <c r="E388" s="379"/>
      <c r="F388" s="379"/>
      <c r="G388" s="379"/>
      <c r="H388" s="379"/>
      <c r="I388" s="379"/>
      <c r="J388" s="379"/>
      <c r="K388" s="379"/>
      <c r="L388" s="379"/>
      <c r="M388" s="379"/>
      <c r="N388" s="379"/>
      <c r="O388" s="379"/>
      <c r="P388" s="379"/>
      <c r="Q388" s="379"/>
      <c r="R388" s="379"/>
      <c r="S388" s="379"/>
      <c r="T388" s="379"/>
      <c r="U388" s="379"/>
      <c r="V388" s="379"/>
      <c r="W388" s="379"/>
      <c r="X388" s="379"/>
    </row>
    <row r="389" spans="1:24" ht="14.25" customHeight="1" x14ac:dyDescent="0.3">
      <c r="A389" s="379"/>
      <c r="B389" s="379"/>
      <c r="C389" s="379"/>
      <c r="D389" s="379"/>
      <c r="E389" s="379"/>
      <c r="F389" s="379"/>
      <c r="G389" s="379"/>
      <c r="H389" s="379"/>
      <c r="I389" s="379"/>
      <c r="J389" s="379"/>
      <c r="K389" s="379"/>
      <c r="L389" s="379"/>
      <c r="M389" s="379"/>
      <c r="N389" s="379"/>
      <c r="O389" s="379"/>
      <c r="P389" s="379"/>
      <c r="Q389" s="379"/>
      <c r="R389" s="379"/>
      <c r="S389" s="379"/>
      <c r="T389" s="379"/>
      <c r="U389" s="379"/>
      <c r="V389" s="379"/>
      <c r="W389" s="379"/>
      <c r="X389" s="379"/>
    </row>
    <row r="390" spans="1:24" ht="14.25" customHeight="1" x14ac:dyDescent="0.3">
      <c r="A390" s="379"/>
      <c r="B390" s="379"/>
      <c r="C390" s="379"/>
      <c r="D390" s="379"/>
      <c r="E390" s="379"/>
      <c r="F390" s="379"/>
      <c r="G390" s="379"/>
      <c r="H390" s="379"/>
      <c r="I390" s="379"/>
      <c r="J390" s="379"/>
      <c r="K390" s="379"/>
      <c r="L390" s="379"/>
      <c r="M390" s="379"/>
      <c r="N390" s="379"/>
      <c r="O390" s="379"/>
      <c r="P390" s="379"/>
      <c r="Q390" s="379"/>
      <c r="R390" s="379"/>
      <c r="S390" s="379"/>
      <c r="T390" s="379"/>
      <c r="U390" s="379"/>
      <c r="V390" s="379"/>
      <c r="W390" s="379"/>
      <c r="X390" s="379"/>
    </row>
    <row r="391" spans="1:24" ht="14.25" customHeight="1" x14ac:dyDescent="0.3">
      <c r="A391" s="379"/>
      <c r="B391" s="379"/>
      <c r="C391" s="379"/>
      <c r="D391" s="379"/>
      <c r="E391" s="379"/>
      <c r="F391" s="379"/>
      <c r="G391" s="379"/>
      <c r="H391" s="379"/>
      <c r="I391" s="379"/>
      <c r="J391" s="379"/>
      <c r="K391" s="379"/>
      <c r="L391" s="379"/>
      <c r="M391" s="379"/>
      <c r="N391" s="379"/>
      <c r="O391" s="379"/>
      <c r="P391" s="379"/>
      <c r="Q391" s="379"/>
      <c r="R391" s="379"/>
      <c r="S391" s="379"/>
      <c r="T391" s="379"/>
      <c r="U391" s="379"/>
      <c r="V391" s="379"/>
      <c r="W391" s="379"/>
      <c r="X391" s="379"/>
    </row>
    <row r="392" spans="1:24" ht="14.25" customHeight="1" x14ac:dyDescent="0.3">
      <c r="A392" s="379"/>
      <c r="B392" s="379"/>
      <c r="C392" s="379"/>
      <c r="D392" s="379"/>
      <c r="E392" s="379"/>
      <c r="F392" s="379"/>
      <c r="G392" s="379"/>
      <c r="H392" s="379"/>
      <c r="I392" s="379"/>
      <c r="J392" s="379"/>
      <c r="K392" s="379"/>
      <c r="L392" s="379"/>
      <c r="M392" s="379"/>
      <c r="N392" s="379"/>
      <c r="O392" s="379"/>
      <c r="P392" s="379"/>
      <c r="Q392" s="379"/>
      <c r="R392" s="379"/>
      <c r="S392" s="379"/>
      <c r="T392" s="379"/>
      <c r="U392" s="379"/>
      <c r="V392" s="379"/>
      <c r="W392" s="379"/>
      <c r="X392" s="379"/>
    </row>
    <row r="393" spans="1:24" ht="14.25" customHeight="1" x14ac:dyDescent="0.3">
      <c r="A393" s="379"/>
      <c r="B393" s="379"/>
      <c r="C393" s="379"/>
      <c r="D393" s="379"/>
      <c r="E393" s="379"/>
      <c r="F393" s="379"/>
      <c r="G393" s="379"/>
      <c r="H393" s="379"/>
      <c r="I393" s="379"/>
      <c r="J393" s="379"/>
      <c r="K393" s="379"/>
      <c r="L393" s="379"/>
      <c r="M393" s="379"/>
      <c r="N393" s="379"/>
      <c r="O393" s="379"/>
      <c r="P393" s="379"/>
      <c r="Q393" s="379"/>
      <c r="R393" s="379"/>
      <c r="S393" s="379"/>
      <c r="T393" s="379"/>
      <c r="U393" s="379"/>
      <c r="V393" s="379"/>
      <c r="W393" s="379"/>
      <c r="X393" s="379"/>
    </row>
    <row r="394" spans="1:24" ht="14.25" customHeight="1" x14ac:dyDescent="0.3">
      <c r="A394" s="379"/>
      <c r="B394" s="379"/>
      <c r="C394" s="379"/>
      <c r="D394" s="379"/>
      <c r="E394" s="379"/>
      <c r="F394" s="379"/>
      <c r="G394" s="379"/>
      <c r="H394" s="379"/>
      <c r="I394" s="379"/>
      <c r="J394" s="379"/>
      <c r="K394" s="379"/>
      <c r="L394" s="379"/>
      <c r="M394" s="379"/>
      <c r="N394" s="379"/>
      <c r="O394" s="379"/>
      <c r="P394" s="379"/>
      <c r="Q394" s="379"/>
      <c r="R394" s="379"/>
      <c r="S394" s="379"/>
      <c r="T394" s="379"/>
      <c r="U394" s="379"/>
      <c r="V394" s="379"/>
      <c r="W394" s="379"/>
      <c r="X394" s="379"/>
    </row>
    <row r="395" spans="1:24" ht="14.25" customHeight="1" x14ac:dyDescent="0.3">
      <c r="A395" s="379"/>
      <c r="B395" s="379"/>
      <c r="C395" s="379"/>
      <c r="D395" s="379"/>
      <c r="E395" s="379"/>
      <c r="F395" s="379"/>
      <c r="G395" s="379"/>
      <c r="H395" s="379"/>
      <c r="I395" s="379"/>
      <c r="J395" s="379"/>
      <c r="K395" s="379"/>
      <c r="L395" s="379"/>
      <c r="M395" s="379"/>
      <c r="N395" s="379"/>
      <c r="O395" s="379"/>
      <c r="P395" s="379"/>
      <c r="Q395" s="379"/>
      <c r="R395" s="379"/>
      <c r="S395" s="379"/>
      <c r="T395" s="379"/>
      <c r="U395" s="379"/>
      <c r="V395" s="379"/>
      <c r="W395" s="379"/>
      <c r="X395" s="379"/>
    </row>
    <row r="396" spans="1:24" ht="14.25" customHeight="1" x14ac:dyDescent="0.3">
      <c r="A396" s="379"/>
      <c r="B396" s="379"/>
      <c r="C396" s="379"/>
      <c r="D396" s="379"/>
      <c r="E396" s="379"/>
      <c r="F396" s="379"/>
      <c r="G396" s="379"/>
      <c r="H396" s="379"/>
      <c r="I396" s="379"/>
      <c r="J396" s="379"/>
      <c r="K396" s="379"/>
      <c r="L396" s="379"/>
      <c r="M396" s="379"/>
      <c r="N396" s="379"/>
      <c r="O396" s="379"/>
      <c r="P396" s="379"/>
      <c r="Q396" s="379"/>
      <c r="R396" s="379"/>
      <c r="S396" s="379"/>
      <c r="T396" s="379"/>
      <c r="U396" s="379"/>
      <c r="V396" s="379"/>
      <c r="W396" s="379"/>
      <c r="X396" s="379"/>
    </row>
    <row r="397" spans="1:24" ht="14.25" customHeight="1" x14ac:dyDescent="0.3">
      <c r="A397" s="379"/>
      <c r="B397" s="379"/>
      <c r="C397" s="379"/>
      <c r="D397" s="379"/>
      <c r="E397" s="379"/>
      <c r="F397" s="379"/>
      <c r="G397" s="379"/>
      <c r="H397" s="379"/>
      <c r="I397" s="379"/>
      <c r="J397" s="379"/>
      <c r="K397" s="379"/>
      <c r="L397" s="379"/>
      <c r="M397" s="379"/>
      <c r="N397" s="379"/>
      <c r="O397" s="379"/>
      <c r="P397" s="379"/>
      <c r="Q397" s="379"/>
      <c r="R397" s="379"/>
      <c r="S397" s="379"/>
      <c r="T397" s="379"/>
      <c r="U397" s="379"/>
      <c r="V397" s="379"/>
      <c r="W397" s="379"/>
      <c r="X397" s="379"/>
    </row>
    <row r="398" spans="1:24" ht="14.25" customHeight="1" x14ac:dyDescent="0.3">
      <c r="A398" s="379"/>
      <c r="B398" s="379"/>
      <c r="C398" s="379"/>
      <c r="D398" s="379"/>
      <c r="E398" s="379"/>
      <c r="F398" s="379"/>
      <c r="G398" s="379"/>
      <c r="H398" s="379"/>
      <c r="I398" s="379"/>
      <c r="J398" s="379"/>
      <c r="K398" s="379"/>
      <c r="L398" s="379"/>
      <c r="M398" s="379"/>
      <c r="N398" s="379"/>
      <c r="O398" s="379"/>
      <c r="P398" s="379"/>
      <c r="Q398" s="379"/>
      <c r="R398" s="379"/>
      <c r="S398" s="379"/>
      <c r="T398" s="379"/>
      <c r="U398" s="379"/>
      <c r="V398" s="379"/>
      <c r="W398" s="379"/>
      <c r="X398" s="379"/>
    </row>
    <row r="399" spans="1:24" ht="14.25" customHeight="1" x14ac:dyDescent="0.3">
      <c r="A399" s="379"/>
      <c r="B399" s="379"/>
      <c r="C399" s="379"/>
      <c r="D399" s="379"/>
      <c r="E399" s="379"/>
      <c r="F399" s="379"/>
      <c r="G399" s="379"/>
      <c r="H399" s="379"/>
      <c r="I399" s="379"/>
      <c r="J399" s="379"/>
      <c r="K399" s="379"/>
      <c r="L399" s="379"/>
      <c r="M399" s="379"/>
      <c r="N399" s="379"/>
      <c r="O399" s="379"/>
      <c r="P399" s="379"/>
      <c r="Q399" s="379"/>
      <c r="R399" s="379"/>
      <c r="S399" s="379"/>
      <c r="T399" s="379"/>
      <c r="U399" s="379"/>
      <c r="V399" s="379"/>
      <c r="W399" s="379"/>
      <c r="X399" s="379"/>
    </row>
    <row r="400" spans="1:24" ht="14.25" customHeight="1" x14ac:dyDescent="0.3">
      <c r="A400" s="379"/>
      <c r="B400" s="379"/>
      <c r="C400" s="379"/>
      <c r="D400" s="379"/>
      <c r="E400" s="379"/>
      <c r="F400" s="379"/>
      <c r="G400" s="379"/>
      <c r="H400" s="379"/>
      <c r="I400" s="379"/>
      <c r="J400" s="379"/>
      <c r="K400" s="379"/>
      <c r="L400" s="379"/>
      <c r="M400" s="379"/>
      <c r="N400" s="379"/>
      <c r="O400" s="379"/>
      <c r="P400" s="379"/>
      <c r="Q400" s="379"/>
      <c r="R400" s="379"/>
      <c r="S400" s="379"/>
      <c r="T400" s="379"/>
      <c r="U400" s="379"/>
      <c r="V400" s="379"/>
      <c r="W400" s="379"/>
      <c r="X400" s="379"/>
    </row>
    <row r="401" spans="1:24" ht="14.25" customHeight="1" x14ac:dyDescent="0.3">
      <c r="A401" s="379"/>
      <c r="B401" s="379"/>
      <c r="C401" s="379"/>
      <c r="D401" s="379"/>
      <c r="E401" s="379"/>
      <c r="F401" s="379"/>
      <c r="G401" s="379"/>
      <c r="H401" s="379"/>
      <c r="I401" s="379"/>
      <c r="J401" s="379"/>
      <c r="K401" s="379"/>
      <c r="L401" s="379"/>
      <c r="M401" s="379"/>
      <c r="N401" s="379"/>
      <c r="O401" s="379"/>
      <c r="P401" s="379"/>
      <c r="Q401" s="379"/>
      <c r="R401" s="379"/>
      <c r="S401" s="379"/>
      <c r="T401" s="379"/>
      <c r="U401" s="379"/>
      <c r="V401" s="379"/>
      <c r="W401" s="379"/>
      <c r="X401" s="379"/>
    </row>
    <row r="402" spans="1:24" ht="14.25" customHeight="1" x14ac:dyDescent="0.3">
      <c r="A402" s="379"/>
      <c r="B402" s="379"/>
      <c r="C402" s="379"/>
      <c r="D402" s="379"/>
      <c r="E402" s="379"/>
      <c r="F402" s="379"/>
      <c r="G402" s="379"/>
      <c r="H402" s="379"/>
      <c r="I402" s="379"/>
      <c r="J402" s="379"/>
      <c r="K402" s="379"/>
      <c r="L402" s="379"/>
      <c r="M402" s="379"/>
      <c r="N402" s="379"/>
      <c r="O402" s="379"/>
      <c r="P402" s="379"/>
      <c r="Q402" s="379"/>
      <c r="R402" s="379"/>
      <c r="S402" s="379"/>
      <c r="T402" s="379"/>
      <c r="U402" s="379"/>
      <c r="V402" s="379"/>
      <c r="W402" s="379"/>
      <c r="X402" s="379"/>
    </row>
    <row r="403" spans="1:24" ht="14.25" customHeight="1" x14ac:dyDescent="0.3">
      <c r="A403" s="379"/>
      <c r="B403" s="379"/>
      <c r="C403" s="379"/>
      <c r="D403" s="379"/>
      <c r="E403" s="379"/>
      <c r="F403" s="379"/>
      <c r="G403" s="379"/>
      <c r="H403" s="379"/>
      <c r="I403" s="379"/>
      <c r="J403" s="379"/>
      <c r="K403" s="379"/>
      <c r="L403" s="379"/>
      <c r="M403" s="379"/>
      <c r="N403" s="379"/>
      <c r="O403" s="379"/>
      <c r="P403" s="379"/>
      <c r="Q403" s="379"/>
      <c r="R403" s="379"/>
      <c r="S403" s="379"/>
      <c r="T403" s="379"/>
      <c r="U403" s="379"/>
      <c r="V403" s="379"/>
      <c r="W403" s="379"/>
      <c r="X403" s="379"/>
    </row>
    <row r="404" spans="1:24" ht="14.25" customHeight="1" x14ac:dyDescent="0.3">
      <c r="A404" s="379"/>
      <c r="B404" s="379"/>
      <c r="C404" s="379"/>
      <c r="D404" s="379"/>
      <c r="E404" s="379"/>
      <c r="F404" s="379"/>
      <c r="G404" s="379"/>
      <c r="H404" s="379"/>
      <c r="I404" s="379"/>
      <c r="J404" s="379"/>
      <c r="K404" s="379"/>
      <c r="L404" s="379"/>
      <c r="M404" s="379"/>
      <c r="N404" s="379"/>
      <c r="O404" s="379"/>
      <c r="P404" s="379"/>
      <c r="Q404" s="379"/>
      <c r="R404" s="379"/>
      <c r="S404" s="379"/>
      <c r="T404" s="379"/>
      <c r="U404" s="379"/>
      <c r="V404" s="379"/>
      <c r="W404" s="379"/>
      <c r="X404" s="379"/>
    </row>
    <row r="405" spans="1:24" ht="14.25" customHeight="1" x14ac:dyDescent="0.3">
      <c r="A405" s="379"/>
      <c r="B405" s="379"/>
      <c r="C405" s="379"/>
      <c r="D405" s="379"/>
      <c r="E405" s="379"/>
      <c r="F405" s="379"/>
      <c r="G405" s="379"/>
      <c r="H405" s="379"/>
      <c r="I405" s="379"/>
      <c r="J405" s="379"/>
      <c r="K405" s="379"/>
      <c r="L405" s="379"/>
      <c r="M405" s="379"/>
      <c r="N405" s="379"/>
      <c r="O405" s="379"/>
      <c r="P405" s="379"/>
      <c r="Q405" s="379"/>
      <c r="R405" s="379"/>
      <c r="S405" s="379"/>
      <c r="T405" s="379"/>
      <c r="U405" s="379"/>
      <c r="V405" s="379"/>
      <c r="W405" s="379"/>
      <c r="X405" s="379"/>
    </row>
    <row r="406" spans="1:24" ht="14.25" customHeight="1" x14ac:dyDescent="0.3">
      <c r="A406" s="379"/>
      <c r="B406" s="379"/>
      <c r="C406" s="379"/>
      <c r="D406" s="379"/>
      <c r="E406" s="379"/>
      <c r="F406" s="379"/>
      <c r="G406" s="379"/>
      <c r="H406" s="379"/>
      <c r="I406" s="379"/>
      <c r="J406" s="379"/>
      <c r="K406" s="379"/>
      <c r="L406" s="379"/>
      <c r="M406" s="379"/>
      <c r="N406" s="379"/>
      <c r="O406" s="379"/>
      <c r="P406" s="379"/>
      <c r="Q406" s="379"/>
      <c r="R406" s="379"/>
      <c r="S406" s="379"/>
      <c r="T406" s="379"/>
      <c r="U406" s="379"/>
      <c r="V406" s="379"/>
      <c r="W406" s="379"/>
      <c r="X406" s="379"/>
    </row>
    <row r="407" spans="1:24" ht="14.25" customHeight="1" x14ac:dyDescent="0.3">
      <c r="A407" s="379"/>
      <c r="B407" s="379"/>
      <c r="C407" s="379"/>
      <c r="D407" s="379"/>
      <c r="E407" s="379"/>
      <c r="F407" s="379"/>
      <c r="G407" s="379"/>
      <c r="H407" s="379"/>
      <c r="I407" s="379"/>
      <c r="J407" s="379"/>
      <c r="K407" s="379"/>
      <c r="L407" s="379"/>
      <c r="M407" s="379"/>
      <c r="N407" s="379"/>
      <c r="O407" s="379"/>
      <c r="P407" s="379"/>
      <c r="Q407" s="379"/>
      <c r="R407" s="379"/>
      <c r="S407" s="379"/>
      <c r="T407" s="379"/>
      <c r="U407" s="379"/>
      <c r="V407" s="379"/>
      <c r="W407" s="379"/>
      <c r="X407" s="379"/>
    </row>
    <row r="408" spans="1:24" ht="14.25" customHeight="1" x14ac:dyDescent="0.3">
      <c r="A408" s="379"/>
      <c r="B408" s="379"/>
      <c r="C408" s="379"/>
      <c r="D408" s="379"/>
      <c r="E408" s="379"/>
      <c r="F408" s="379"/>
      <c r="G408" s="379"/>
      <c r="H408" s="379"/>
      <c r="I408" s="379"/>
      <c r="J408" s="379"/>
      <c r="K408" s="379"/>
      <c r="L408" s="379"/>
      <c r="M408" s="379"/>
      <c r="N408" s="379"/>
      <c r="O408" s="379"/>
      <c r="P408" s="379"/>
      <c r="Q408" s="379"/>
      <c r="R408" s="379"/>
      <c r="S408" s="379"/>
      <c r="T408" s="379"/>
      <c r="U408" s="379"/>
      <c r="V408" s="379"/>
      <c r="W408" s="379"/>
      <c r="X408" s="379"/>
    </row>
    <row r="409" spans="1:24" ht="14.25" customHeight="1" x14ac:dyDescent="0.3">
      <c r="A409" s="379"/>
      <c r="B409" s="379"/>
      <c r="C409" s="379"/>
      <c r="D409" s="379"/>
      <c r="E409" s="379"/>
      <c r="F409" s="379"/>
      <c r="G409" s="379"/>
      <c r="H409" s="379"/>
      <c r="I409" s="379"/>
      <c r="J409" s="379"/>
      <c r="K409" s="379"/>
      <c r="L409" s="379"/>
      <c r="M409" s="379"/>
      <c r="N409" s="379"/>
      <c r="O409" s="379"/>
      <c r="P409" s="379"/>
      <c r="Q409" s="379"/>
      <c r="R409" s="379"/>
      <c r="S409" s="379"/>
      <c r="T409" s="379"/>
      <c r="U409" s="379"/>
      <c r="V409" s="379"/>
      <c r="W409" s="379"/>
      <c r="X409" s="379"/>
    </row>
    <row r="410" spans="1:24" ht="14.25" customHeight="1" x14ac:dyDescent="0.3">
      <c r="A410" s="379"/>
      <c r="B410" s="379"/>
      <c r="C410" s="379"/>
      <c r="D410" s="379"/>
      <c r="E410" s="379"/>
      <c r="F410" s="379"/>
      <c r="G410" s="379"/>
      <c r="H410" s="379"/>
      <c r="I410" s="379"/>
      <c r="J410" s="379"/>
      <c r="K410" s="379"/>
      <c r="L410" s="379"/>
      <c r="M410" s="379"/>
      <c r="N410" s="379"/>
      <c r="O410" s="379"/>
      <c r="P410" s="379"/>
      <c r="Q410" s="379"/>
      <c r="R410" s="379"/>
      <c r="S410" s="379"/>
      <c r="T410" s="379"/>
      <c r="U410" s="379"/>
      <c r="V410" s="379"/>
      <c r="W410" s="379"/>
      <c r="X410" s="379"/>
    </row>
    <row r="411" spans="1:24" ht="14.25" customHeight="1" x14ac:dyDescent="0.3">
      <c r="A411" s="379"/>
      <c r="B411" s="379"/>
      <c r="C411" s="379"/>
      <c r="D411" s="379"/>
      <c r="E411" s="379"/>
      <c r="F411" s="379"/>
      <c r="G411" s="379"/>
      <c r="H411" s="379"/>
      <c r="I411" s="379"/>
      <c r="J411" s="379"/>
      <c r="K411" s="379"/>
      <c r="L411" s="379"/>
      <c r="M411" s="379"/>
      <c r="N411" s="379"/>
      <c r="O411" s="379"/>
      <c r="P411" s="379"/>
      <c r="Q411" s="379"/>
      <c r="R411" s="379"/>
      <c r="S411" s="379"/>
      <c r="T411" s="379"/>
      <c r="U411" s="379"/>
      <c r="V411" s="379"/>
      <c r="W411" s="379"/>
      <c r="X411" s="379"/>
    </row>
    <row r="412" spans="1:24" ht="14.25" customHeight="1" x14ac:dyDescent="0.3">
      <c r="A412" s="379"/>
      <c r="B412" s="379"/>
      <c r="C412" s="379"/>
      <c r="D412" s="379"/>
      <c r="E412" s="379"/>
      <c r="F412" s="379"/>
      <c r="G412" s="379"/>
      <c r="H412" s="379"/>
      <c r="I412" s="379"/>
      <c r="J412" s="379"/>
      <c r="K412" s="379"/>
      <c r="L412" s="379"/>
      <c r="M412" s="379"/>
      <c r="N412" s="379"/>
      <c r="O412" s="379"/>
      <c r="P412" s="379"/>
      <c r="Q412" s="379"/>
      <c r="R412" s="379"/>
      <c r="S412" s="379"/>
      <c r="T412" s="379"/>
      <c r="U412" s="379"/>
      <c r="V412" s="379"/>
      <c r="W412" s="379"/>
      <c r="X412" s="379"/>
    </row>
    <row r="413" spans="1:24" ht="14.25" customHeight="1" x14ac:dyDescent="0.3">
      <c r="A413" s="379"/>
      <c r="B413" s="379"/>
      <c r="C413" s="379"/>
      <c r="D413" s="379"/>
      <c r="E413" s="379"/>
      <c r="F413" s="379"/>
      <c r="G413" s="379"/>
      <c r="H413" s="379"/>
      <c r="I413" s="379"/>
      <c r="J413" s="379"/>
      <c r="K413" s="379"/>
      <c r="L413" s="379"/>
      <c r="M413" s="379"/>
      <c r="N413" s="379"/>
      <c r="O413" s="379"/>
      <c r="P413" s="379"/>
      <c r="Q413" s="379"/>
      <c r="R413" s="379"/>
      <c r="S413" s="379"/>
      <c r="T413" s="379"/>
      <c r="U413" s="379"/>
      <c r="V413" s="379"/>
      <c r="W413" s="379"/>
      <c r="X413" s="379"/>
    </row>
    <row r="414" spans="1:24" ht="14.25" customHeight="1" x14ac:dyDescent="0.3">
      <c r="A414" s="379"/>
      <c r="B414" s="379"/>
      <c r="C414" s="379"/>
      <c r="D414" s="379"/>
      <c r="E414" s="379"/>
      <c r="F414" s="379"/>
      <c r="G414" s="379"/>
      <c r="H414" s="379"/>
      <c r="I414" s="379"/>
      <c r="J414" s="379"/>
      <c r="K414" s="379"/>
      <c r="L414" s="379"/>
      <c r="M414" s="379"/>
      <c r="N414" s="379"/>
      <c r="O414" s="379"/>
      <c r="P414" s="379"/>
      <c r="Q414" s="379"/>
      <c r="R414" s="379"/>
      <c r="S414" s="379"/>
      <c r="T414" s="379"/>
      <c r="U414" s="379"/>
      <c r="V414" s="379"/>
      <c r="W414" s="379"/>
      <c r="X414" s="379"/>
    </row>
    <row r="415" spans="1:24" ht="14.25" customHeight="1" x14ac:dyDescent="0.3">
      <c r="A415" s="379"/>
      <c r="B415" s="379"/>
      <c r="C415" s="379"/>
      <c r="D415" s="379"/>
      <c r="E415" s="379"/>
      <c r="F415" s="379"/>
      <c r="G415" s="379"/>
      <c r="H415" s="379"/>
      <c r="I415" s="379"/>
      <c r="J415" s="379"/>
      <c r="K415" s="379"/>
      <c r="L415" s="379"/>
      <c r="M415" s="379"/>
      <c r="N415" s="379"/>
      <c r="O415" s="379"/>
      <c r="P415" s="379"/>
      <c r="Q415" s="379"/>
      <c r="R415" s="379"/>
      <c r="S415" s="379"/>
      <c r="T415" s="379"/>
      <c r="U415" s="379"/>
      <c r="V415" s="379"/>
      <c r="W415" s="379"/>
      <c r="X415" s="379"/>
    </row>
    <row r="416" spans="1:24" ht="14.25" customHeight="1" x14ac:dyDescent="0.3">
      <c r="A416" s="379"/>
      <c r="B416" s="379"/>
      <c r="C416" s="379"/>
      <c r="D416" s="379"/>
      <c r="E416" s="379"/>
      <c r="F416" s="379"/>
      <c r="G416" s="379"/>
      <c r="H416" s="379"/>
      <c r="I416" s="379"/>
      <c r="J416" s="379"/>
      <c r="K416" s="379"/>
      <c r="L416" s="379"/>
      <c r="M416" s="379"/>
      <c r="N416" s="379"/>
      <c r="O416" s="379"/>
      <c r="P416" s="379"/>
      <c r="Q416" s="379"/>
      <c r="R416" s="379"/>
      <c r="S416" s="379"/>
      <c r="T416" s="379"/>
      <c r="U416" s="379"/>
      <c r="V416" s="379"/>
      <c r="W416" s="379"/>
      <c r="X416" s="379"/>
    </row>
    <row r="417" spans="1:24" ht="14.25" customHeight="1" x14ac:dyDescent="0.3">
      <c r="A417" s="379"/>
      <c r="B417" s="379"/>
      <c r="C417" s="379"/>
      <c r="D417" s="379"/>
      <c r="E417" s="379"/>
      <c r="F417" s="379"/>
      <c r="G417" s="379"/>
      <c r="H417" s="379"/>
      <c r="I417" s="379"/>
      <c r="J417" s="379"/>
      <c r="K417" s="379"/>
      <c r="L417" s="379"/>
      <c r="M417" s="379"/>
      <c r="N417" s="379"/>
      <c r="O417" s="379"/>
      <c r="P417" s="379"/>
      <c r="Q417" s="379"/>
      <c r="R417" s="379"/>
      <c r="S417" s="379"/>
      <c r="T417" s="379"/>
      <c r="U417" s="379"/>
      <c r="V417" s="379"/>
      <c r="W417" s="379"/>
      <c r="X417" s="379"/>
    </row>
    <row r="418" spans="1:24" ht="14.25" customHeight="1" x14ac:dyDescent="0.3">
      <c r="A418" s="379"/>
      <c r="B418" s="379"/>
      <c r="C418" s="379"/>
      <c r="D418" s="379"/>
      <c r="E418" s="379"/>
      <c r="F418" s="379"/>
      <c r="G418" s="379"/>
      <c r="H418" s="379"/>
      <c r="I418" s="379"/>
      <c r="J418" s="379"/>
      <c r="K418" s="379"/>
      <c r="L418" s="379"/>
      <c r="M418" s="379"/>
      <c r="N418" s="379"/>
      <c r="O418" s="379"/>
      <c r="P418" s="379"/>
      <c r="Q418" s="379"/>
      <c r="R418" s="379"/>
      <c r="S418" s="379"/>
      <c r="T418" s="379"/>
      <c r="U418" s="379"/>
      <c r="V418" s="379"/>
      <c r="W418" s="379"/>
      <c r="X418" s="379"/>
    </row>
    <row r="419" spans="1:24" ht="14.25" customHeight="1" x14ac:dyDescent="0.3">
      <c r="A419" s="379"/>
      <c r="B419" s="379"/>
      <c r="C419" s="379"/>
      <c r="D419" s="379"/>
      <c r="E419" s="379"/>
      <c r="F419" s="379"/>
      <c r="G419" s="379"/>
      <c r="H419" s="379"/>
      <c r="I419" s="379"/>
      <c r="J419" s="379"/>
      <c r="K419" s="379"/>
      <c r="L419" s="379"/>
      <c r="M419" s="379"/>
      <c r="N419" s="379"/>
      <c r="O419" s="379"/>
      <c r="P419" s="379"/>
      <c r="Q419" s="379"/>
      <c r="R419" s="379"/>
      <c r="S419" s="379"/>
      <c r="T419" s="379"/>
      <c r="U419" s="379"/>
      <c r="V419" s="379"/>
      <c r="W419" s="379"/>
      <c r="X419" s="379"/>
    </row>
    <row r="420" spans="1:24" ht="14.25" customHeight="1" x14ac:dyDescent="0.3">
      <c r="A420" s="379"/>
      <c r="B420" s="379"/>
      <c r="C420" s="379"/>
      <c r="D420" s="379"/>
      <c r="E420" s="379"/>
      <c r="F420" s="379"/>
      <c r="G420" s="379"/>
      <c r="H420" s="379"/>
      <c r="I420" s="379"/>
      <c r="J420" s="379"/>
      <c r="K420" s="379"/>
      <c r="L420" s="379"/>
      <c r="M420" s="379"/>
      <c r="N420" s="379"/>
      <c r="O420" s="379"/>
      <c r="P420" s="379"/>
      <c r="Q420" s="379"/>
      <c r="R420" s="379"/>
      <c r="S420" s="379"/>
      <c r="T420" s="379"/>
      <c r="U420" s="379"/>
      <c r="V420" s="379"/>
      <c r="W420" s="379"/>
      <c r="X420" s="379"/>
    </row>
    <row r="421" spans="1:24" ht="14.25" customHeight="1" x14ac:dyDescent="0.3">
      <c r="A421" s="379"/>
      <c r="B421" s="379"/>
      <c r="C421" s="379"/>
      <c r="D421" s="379"/>
      <c r="E421" s="379"/>
      <c r="F421" s="379"/>
      <c r="G421" s="379"/>
      <c r="H421" s="379"/>
      <c r="I421" s="379"/>
      <c r="J421" s="379"/>
      <c r="K421" s="379"/>
      <c r="L421" s="379"/>
      <c r="M421" s="379"/>
      <c r="N421" s="379"/>
      <c r="O421" s="379"/>
      <c r="P421" s="379"/>
      <c r="Q421" s="379"/>
      <c r="R421" s="379"/>
      <c r="S421" s="379"/>
      <c r="T421" s="379"/>
      <c r="U421" s="379"/>
      <c r="V421" s="379"/>
      <c r="W421" s="379"/>
      <c r="X421" s="379"/>
    </row>
    <row r="422" spans="1:24" ht="15.75" customHeight="1" x14ac:dyDescent="0.3"/>
    <row r="423" spans="1:24" ht="15.75" customHeight="1" x14ac:dyDescent="0.3"/>
    <row r="424" spans="1:24" ht="15.75" customHeight="1" x14ac:dyDescent="0.3"/>
    <row r="425" spans="1:24" ht="15.75" customHeight="1" x14ac:dyDescent="0.3"/>
    <row r="426" spans="1:24" ht="15.75" customHeight="1" x14ac:dyDescent="0.3"/>
    <row r="427" spans="1:24" ht="15.75" customHeight="1" x14ac:dyDescent="0.3"/>
    <row r="428" spans="1:24" ht="15.75" customHeight="1" x14ac:dyDescent="0.3"/>
    <row r="429" spans="1:24" ht="15.75" customHeight="1" x14ac:dyDescent="0.3"/>
    <row r="430" spans="1:24" ht="15.75" customHeight="1" x14ac:dyDescent="0.3"/>
    <row r="431" spans="1:24" ht="15.75" customHeight="1" x14ac:dyDescent="0.3"/>
    <row r="432" spans="1:24"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row r="1085" ht="15.75" customHeight="1" x14ac:dyDescent="0.3"/>
    <row r="1086" ht="15.75" customHeight="1" x14ac:dyDescent="0.3"/>
    <row r="1087" ht="15.75" customHeight="1" x14ac:dyDescent="0.3"/>
    <row r="1088" ht="15.75" customHeight="1" x14ac:dyDescent="0.3"/>
    <row r="1089" ht="15.75" customHeight="1" x14ac:dyDescent="0.3"/>
    <row r="1090" ht="15.75" customHeight="1" x14ac:dyDescent="0.3"/>
    <row r="1091" ht="15.75" customHeight="1" x14ac:dyDescent="0.3"/>
    <row r="1092" ht="15.75" customHeight="1" x14ac:dyDescent="0.3"/>
    <row r="1093" ht="15.75" customHeight="1" x14ac:dyDescent="0.3"/>
    <row r="1094" ht="15.75" customHeight="1" x14ac:dyDescent="0.3"/>
    <row r="1095" ht="15.75" customHeight="1" x14ac:dyDescent="0.3"/>
    <row r="1096" ht="15.75" customHeight="1" x14ac:dyDescent="0.3"/>
    <row r="1097" ht="15.75" customHeight="1" x14ac:dyDescent="0.3"/>
    <row r="1098" ht="15.75" customHeight="1" x14ac:dyDescent="0.3"/>
    <row r="1099" ht="15.75" customHeight="1" x14ac:dyDescent="0.3"/>
    <row r="1100" ht="15.75" customHeight="1" x14ac:dyDescent="0.3"/>
    <row r="1101" ht="15.75" customHeight="1" x14ac:dyDescent="0.3"/>
    <row r="1102" ht="15.75" customHeight="1" x14ac:dyDescent="0.3"/>
    <row r="1103" ht="15.75" customHeight="1" x14ac:dyDescent="0.3"/>
    <row r="1104" ht="15.75" customHeight="1" x14ac:dyDescent="0.3"/>
    <row r="1105" ht="15.75" customHeight="1" x14ac:dyDescent="0.3"/>
    <row r="1106" ht="15.75" customHeight="1" x14ac:dyDescent="0.3"/>
    <row r="1107" ht="15.75" customHeight="1" x14ac:dyDescent="0.3"/>
    <row r="1108" ht="15.75" customHeight="1" x14ac:dyDescent="0.3"/>
    <row r="1109" ht="15.75" customHeight="1" x14ac:dyDescent="0.3"/>
    <row r="1110" ht="15.75" customHeight="1" x14ac:dyDescent="0.3"/>
    <row r="1111" ht="15.75" customHeight="1" x14ac:dyDescent="0.3"/>
    <row r="1112" ht="15.75" customHeight="1" x14ac:dyDescent="0.3"/>
    <row r="1113" ht="15.75" customHeight="1" x14ac:dyDescent="0.3"/>
    <row r="1114" ht="15.75" customHeight="1" x14ac:dyDescent="0.3"/>
    <row r="1115" ht="15.75" customHeight="1" x14ac:dyDescent="0.3"/>
    <row r="1116" ht="15.75" customHeight="1" x14ac:dyDescent="0.3"/>
    <row r="1117" ht="15.75" customHeight="1" x14ac:dyDescent="0.3"/>
    <row r="1118" ht="15.75" customHeight="1" x14ac:dyDescent="0.3"/>
    <row r="1119" ht="15.75" customHeight="1" x14ac:dyDescent="0.3"/>
    <row r="1120" ht="15.75" customHeight="1" x14ac:dyDescent="0.3"/>
    <row r="1121" ht="15.75" customHeight="1" x14ac:dyDescent="0.3"/>
    <row r="1122" ht="15.75" customHeight="1" x14ac:dyDescent="0.3"/>
    <row r="1123" ht="15.75" customHeight="1" x14ac:dyDescent="0.3"/>
    <row r="1124" ht="15.75" customHeight="1" x14ac:dyDescent="0.3"/>
    <row r="1125" ht="15.75" customHeight="1" x14ac:dyDescent="0.3"/>
    <row r="1126" ht="15.75" customHeight="1" x14ac:dyDescent="0.3"/>
    <row r="1127" ht="15.75" customHeight="1" x14ac:dyDescent="0.3"/>
    <row r="1128" ht="15.75" customHeight="1" x14ac:dyDescent="0.3"/>
    <row r="1129" ht="15.75" customHeight="1" x14ac:dyDescent="0.3"/>
    <row r="1130" ht="15.75" customHeight="1" x14ac:dyDescent="0.3"/>
    <row r="1131" ht="15.75" customHeight="1" x14ac:dyDescent="0.3"/>
    <row r="1132" ht="15.75" customHeight="1" x14ac:dyDescent="0.3"/>
    <row r="1133" ht="15.75" customHeight="1" x14ac:dyDescent="0.3"/>
    <row r="1134" ht="15.75" customHeight="1" x14ac:dyDescent="0.3"/>
    <row r="1135" ht="15.75" customHeight="1" x14ac:dyDescent="0.3"/>
    <row r="1136" ht="15.75" customHeight="1" x14ac:dyDescent="0.3"/>
    <row r="1137" ht="15.75" customHeight="1" x14ac:dyDescent="0.3"/>
    <row r="1138" ht="15.75" customHeight="1" x14ac:dyDescent="0.3"/>
    <row r="1139" ht="15.75" customHeight="1" x14ac:dyDescent="0.3"/>
    <row r="1140" ht="15.75" customHeight="1" x14ac:dyDescent="0.3"/>
    <row r="1141" ht="15.75" customHeight="1" x14ac:dyDescent="0.3"/>
    <row r="1142" ht="15.75" customHeight="1" x14ac:dyDescent="0.3"/>
    <row r="1143" ht="15.75" customHeight="1" x14ac:dyDescent="0.3"/>
    <row r="1144" ht="15.75" customHeight="1" x14ac:dyDescent="0.3"/>
    <row r="1145" ht="15.75" customHeight="1" x14ac:dyDescent="0.3"/>
    <row r="1146" ht="15.75" customHeight="1" x14ac:dyDescent="0.3"/>
    <row r="1147" ht="15.75" customHeight="1" x14ac:dyDescent="0.3"/>
    <row r="1148" ht="15.75" customHeight="1" x14ac:dyDescent="0.3"/>
    <row r="1149" ht="15.75" customHeight="1" x14ac:dyDescent="0.3"/>
    <row r="1150" ht="15.75" customHeight="1" x14ac:dyDescent="0.3"/>
    <row r="1151" ht="15.75" customHeight="1" x14ac:dyDescent="0.3"/>
    <row r="1152" ht="15.75" customHeight="1" x14ac:dyDescent="0.3"/>
    <row r="1153" ht="15.75" customHeight="1" x14ac:dyDescent="0.3"/>
    <row r="1154" ht="15.75" customHeight="1" x14ac:dyDescent="0.3"/>
    <row r="1155" ht="15.75" customHeight="1" x14ac:dyDescent="0.3"/>
    <row r="1156" ht="15.75" customHeight="1" x14ac:dyDescent="0.3"/>
    <row r="1157" ht="15.75" customHeight="1" x14ac:dyDescent="0.3"/>
    <row r="1158" ht="15.75" customHeight="1" x14ac:dyDescent="0.3"/>
    <row r="1159" ht="15.75" customHeight="1" x14ac:dyDescent="0.3"/>
    <row r="1160" ht="15.75" customHeight="1" x14ac:dyDescent="0.3"/>
    <row r="1161" ht="15.75" customHeight="1" x14ac:dyDescent="0.3"/>
    <row r="1162" ht="15.75" customHeight="1" x14ac:dyDescent="0.3"/>
    <row r="1163" ht="15.75" customHeight="1" x14ac:dyDescent="0.3"/>
    <row r="1164" ht="15.75" customHeight="1" x14ac:dyDescent="0.3"/>
    <row r="1165" ht="15.75" customHeight="1" x14ac:dyDescent="0.3"/>
    <row r="1166" ht="15.75" customHeight="1" x14ac:dyDescent="0.3"/>
    <row r="1167" ht="15.75" customHeight="1" x14ac:dyDescent="0.3"/>
    <row r="1168" ht="15.75" customHeight="1" x14ac:dyDescent="0.3"/>
    <row r="1169" ht="15.75" customHeight="1" x14ac:dyDescent="0.3"/>
    <row r="1170" ht="15.75" customHeight="1" x14ac:dyDescent="0.3"/>
    <row r="1171" ht="15.75" customHeight="1" x14ac:dyDescent="0.3"/>
    <row r="1172" ht="15.75" customHeight="1" x14ac:dyDescent="0.3"/>
    <row r="1173" ht="15.75" customHeight="1" x14ac:dyDescent="0.3"/>
    <row r="1174" ht="15.75" customHeight="1" x14ac:dyDescent="0.3"/>
    <row r="1175" ht="15.75" customHeight="1" x14ac:dyDescent="0.3"/>
    <row r="1176" ht="15.75" customHeight="1" x14ac:dyDescent="0.3"/>
    <row r="1177" ht="15.75" customHeight="1" x14ac:dyDescent="0.3"/>
    <row r="1178" ht="15.75" customHeight="1" x14ac:dyDescent="0.3"/>
    <row r="1179" ht="15.75" customHeight="1" x14ac:dyDescent="0.3"/>
    <row r="1180" ht="15.75" customHeight="1" x14ac:dyDescent="0.3"/>
    <row r="1181" ht="15.75" customHeight="1" x14ac:dyDescent="0.3"/>
    <row r="1182" ht="15.75" customHeight="1" x14ac:dyDescent="0.3"/>
    <row r="1183" ht="15.75" customHeight="1" x14ac:dyDescent="0.3"/>
    <row r="1184" ht="15.75" customHeight="1" x14ac:dyDescent="0.3"/>
    <row r="1185" ht="15.75" customHeight="1" x14ac:dyDescent="0.3"/>
    <row r="1186" ht="15.75" customHeight="1" x14ac:dyDescent="0.3"/>
    <row r="1187" ht="15.75" customHeight="1" x14ac:dyDescent="0.3"/>
    <row r="1188" ht="15.75" customHeight="1" x14ac:dyDescent="0.3"/>
  </sheetData>
  <autoFilter ref="B5:H220"/>
  <mergeCells count="10">
    <mergeCell ref="B2:J2"/>
    <mergeCell ref="B3:J3"/>
    <mergeCell ref="G5:G6"/>
    <mergeCell ref="I5:I6"/>
    <mergeCell ref="J5:J6"/>
    <mergeCell ref="B5:B6"/>
    <mergeCell ref="C5:C6"/>
    <mergeCell ref="D5:D6"/>
    <mergeCell ref="E5:E6"/>
    <mergeCell ref="F5:F6"/>
  </mergeCells>
  <printOptions horizontalCentered="1"/>
  <pageMargins left="0.25" right="0" top="0.5" bottom="0.5" header="0" footer="0"/>
  <pageSetup paperSize="9" scale="90" fitToHeight="0"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'[3]TWSP(fin)'!#REF!</xm:f>
          </x14:formula1>
          <xm:sqref>E218:E219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election activeCell="F13" sqref="F13"/>
    </sheetView>
  </sheetViews>
  <sheetFormatPr defaultRowHeight="14" x14ac:dyDescent="0.3"/>
  <cols>
    <col min="2" max="2" width="0.9140625" customWidth="1"/>
    <col min="3" max="3" width="13.4140625" customWidth="1"/>
    <col min="4" max="4" width="21.25" style="185" customWidth="1"/>
    <col min="5" max="5" width="12.1640625" customWidth="1"/>
    <col min="6" max="6" width="15.9140625" customWidth="1"/>
    <col min="7" max="7" width="22.6640625" customWidth="1"/>
  </cols>
  <sheetData>
    <row r="3" spans="3:7" x14ac:dyDescent="0.3">
      <c r="C3" s="831" t="s">
        <v>2478</v>
      </c>
      <c r="D3" s="831"/>
      <c r="E3" s="831"/>
      <c r="F3" s="831"/>
      <c r="G3" s="831"/>
    </row>
    <row r="4" spans="3:7" x14ac:dyDescent="0.3">
      <c r="C4" s="443" t="s">
        <v>4</v>
      </c>
      <c r="D4" s="443" t="s">
        <v>2475</v>
      </c>
      <c r="E4" s="443" t="s">
        <v>961</v>
      </c>
      <c r="F4" s="443" t="s">
        <v>962</v>
      </c>
      <c r="G4" s="443" t="s">
        <v>1551</v>
      </c>
    </row>
    <row r="5" spans="3:7" x14ac:dyDescent="0.3">
      <c r="C5" s="443" t="s">
        <v>35</v>
      </c>
      <c r="D5" s="443" t="s">
        <v>2476</v>
      </c>
      <c r="E5" s="443">
        <v>1244</v>
      </c>
      <c r="F5" s="556">
        <v>19480080.199999999</v>
      </c>
      <c r="G5" s="358" t="s">
        <v>2473</v>
      </c>
    </row>
    <row r="6" spans="3:7" ht="49" customHeight="1" x14ac:dyDescent="0.3">
      <c r="C6" s="443" t="s">
        <v>35</v>
      </c>
      <c r="D6" s="443" t="s">
        <v>2477</v>
      </c>
      <c r="E6" s="443">
        <v>1100</v>
      </c>
      <c r="F6" s="556">
        <v>18875680</v>
      </c>
      <c r="G6" s="358" t="s">
        <v>2474</v>
      </c>
    </row>
    <row r="7" spans="3:7" ht="28" x14ac:dyDescent="0.3">
      <c r="C7" s="443" t="s">
        <v>35</v>
      </c>
      <c r="D7" s="443" t="s">
        <v>2479</v>
      </c>
      <c r="E7" s="443">
        <v>790</v>
      </c>
      <c r="F7" s="556">
        <v>15533138.715999996</v>
      </c>
      <c r="G7" s="358" t="s">
        <v>2480</v>
      </c>
    </row>
    <row r="8" spans="3:7" x14ac:dyDescent="0.3">
      <c r="C8" s="700" t="s">
        <v>1958</v>
      </c>
      <c r="D8" s="443"/>
      <c r="E8" s="443">
        <f>SUM(E5:E7)</f>
        <v>3134</v>
      </c>
      <c r="F8" s="556">
        <f>SUM(F5:F7)</f>
        <v>53888898.916000001</v>
      </c>
      <c r="G8" s="443"/>
    </row>
  </sheetData>
  <mergeCells count="1">
    <mergeCell ref="C3:G3"/>
  </mergeCells>
  <pageMargins left="0.7" right="0.7" top="0.75" bottom="0.75" header="0.3" footer="0.3"/>
  <pageSetup paperSize="9" orientation="landscape"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F16" workbookViewId="0">
      <selection activeCell="L28" sqref="L28:R36"/>
    </sheetView>
  </sheetViews>
  <sheetFormatPr defaultRowHeight="14" x14ac:dyDescent="0.3"/>
  <cols>
    <col min="1" max="1" width="10.08203125" customWidth="1"/>
    <col min="2" max="2" width="13.75" customWidth="1"/>
    <col min="3" max="3" width="16.83203125" customWidth="1"/>
    <col min="4" max="4" width="10.33203125" customWidth="1"/>
    <col min="5" max="5" width="12.1640625" customWidth="1"/>
    <col min="12" max="12" width="13.4140625" customWidth="1"/>
    <col min="13" max="13" width="17.5" customWidth="1"/>
    <col min="14" max="14" width="14.33203125" customWidth="1"/>
    <col min="15" max="15" width="13.75" customWidth="1"/>
    <col min="17" max="17" width="13.4140625" customWidth="1"/>
  </cols>
  <sheetData>
    <row r="1" spans="1:21" ht="58" customHeight="1" x14ac:dyDescent="0.3">
      <c r="A1" s="832" t="s">
        <v>2539</v>
      </c>
      <c r="B1" s="832" t="s">
        <v>2540</v>
      </c>
      <c r="C1" s="832" t="s">
        <v>2541</v>
      </c>
      <c r="D1" s="832" t="s">
        <v>964</v>
      </c>
      <c r="E1" s="832" t="s">
        <v>546</v>
      </c>
      <c r="F1" s="832" t="s">
        <v>2542</v>
      </c>
      <c r="G1" s="832" t="s">
        <v>2543</v>
      </c>
      <c r="H1" s="832" t="s">
        <v>2544</v>
      </c>
      <c r="I1" s="832" t="s">
        <v>2545</v>
      </c>
    </row>
    <row r="2" spans="1:21" ht="14.5" customHeight="1" thickBot="1" x14ac:dyDescent="0.35">
      <c r="A2" s="833"/>
      <c r="B2" s="833"/>
      <c r="C2" s="833"/>
      <c r="D2" s="833"/>
      <c r="E2" s="833"/>
      <c r="F2" s="833"/>
      <c r="G2" s="833"/>
      <c r="H2" s="833"/>
      <c r="I2" s="833"/>
    </row>
    <row r="3" spans="1:21" ht="15" thickBot="1" x14ac:dyDescent="0.4">
      <c r="A3" s="705" t="s">
        <v>51</v>
      </c>
      <c r="B3" s="706">
        <v>130238284.2</v>
      </c>
      <c r="C3" s="707">
        <v>124898432</v>
      </c>
      <c r="D3" s="708">
        <v>0.95899999999999996</v>
      </c>
      <c r="E3" s="707">
        <v>5339852</v>
      </c>
      <c r="F3" s="707">
        <v>8454</v>
      </c>
      <c r="G3" s="707">
        <v>2204</v>
      </c>
      <c r="H3" s="708">
        <v>0.26069999999999999</v>
      </c>
      <c r="I3" s="707">
        <v>6250</v>
      </c>
    </row>
    <row r="4" spans="1:21" ht="15" thickBot="1" x14ac:dyDescent="0.4">
      <c r="A4" s="705" t="s">
        <v>2546</v>
      </c>
      <c r="B4" s="706">
        <v>8419773.8000000007</v>
      </c>
      <c r="C4" s="707">
        <v>8412684</v>
      </c>
      <c r="D4" s="708">
        <v>0.99919999999999998</v>
      </c>
      <c r="E4" s="707">
        <v>7090</v>
      </c>
      <c r="F4" s="709">
        <v>614</v>
      </c>
      <c r="G4" s="709">
        <v>453</v>
      </c>
      <c r="H4" s="708">
        <v>0.73780000000000001</v>
      </c>
      <c r="I4" s="709">
        <v>161</v>
      </c>
    </row>
    <row r="5" spans="1:21" ht="29" customHeight="1" thickBot="1" x14ac:dyDescent="0.4">
      <c r="A5" s="705" t="s">
        <v>277</v>
      </c>
      <c r="B5" s="706">
        <v>38784386</v>
      </c>
      <c r="C5" s="707">
        <v>38784386</v>
      </c>
      <c r="D5" s="708">
        <v>1</v>
      </c>
      <c r="E5" s="709" t="s">
        <v>2547</v>
      </c>
      <c r="F5" s="707">
        <v>2835</v>
      </c>
      <c r="G5" s="709" t="s">
        <v>2547</v>
      </c>
      <c r="H5" s="708">
        <v>0</v>
      </c>
      <c r="I5" s="707">
        <v>2835</v>
      </c>
      <c r="L5" s="832" t="s">
        <v>2539</v>
      </c>
      <c r="M5" s="841" t="s">
        <v>2550</v>
      </c>
      <c r="N5" s="842"/>
      <c r="O5" s="841" t="s">
        <v>2551</v>
      </c>
      <c r="P5" s="843"/>
      <c r="Q5" s="843"/>
      <c r="R5" s="843"/>
      <c r="S5" s="843"/>
      <c r="T5" s="843"/>
      <c r="U5" s="842"/>
    </row>
    <row r="6" spans="1:21" ht="15" thickBot="1" x14ac:dyDescent="0.4">
      <c r="A6" s="705" t="s">
        <v>2548</v>
      </c>
      <c r="B6" s="709">
        <v>0</v>
      </c>
      <c r="C6" s="709" t="s">
        <v>2547</v>
      </c>
      <c r="D6" s="710"/>
      <c r="E6" s="709" t="s">
        <v>2547</v>
      </c>
      <c r="F6" s="709" t="s">
        <v>2547</v>
      </c>
      <c r="G6" s="709" t="s">
        <v>2547</v>
      </c>
      <c r="H6" s="710"/>
      <c r="I6" s="709" t="s">
        <v>2547</v>
      </c>
      <c r="L6" s="833"/>
      <c r="M6" s="715" t="s">
        <v>9</v>
      </c>
      <c r="N6" s="715" t="s">
        <v>10</v>
      </c>
      <c r="O6" s="715" t="s">
        <v>2552</v>
      </c>
      <c r="P6" s="715" t="s">
        <v>2553</v>
      </c>
      <c r="Q6" s="715" t="s">
        <v>2554</v>
      </c>
      <c r="R6" s="715" t="s">
        <v>2555</v>
      </c>
      <c r="S6" s="715" t="s">
        <v>2556</v>
      </c>
      <c r="T6" s="715" t="s">
        <v>2557</v>
      </c>
      <c r="U6" s="715" t="s">
        <v>12</v>
      </c>
    </row>
    <row r="7" spans="1:21" ht="15" thickBot="1" x14ac:dyDescent="0.4">
      <c r="A7" s="705" t="s">
        <v>2549</v>
      </c>
      <c r="B7" s="706">
        <v>54189540</v>
      </c>
      <c r="C7" s="707">
        <v>47619718</v>
      </c>
      <c r="D7" s="708">
        <v>0.87880000000000003</v>
      </c>
      <c r="E7" s="707">
        <v>6569822</v>
      </c>
      <c r="F7" s="707">
        <v>3510</v>
      </c>
      <c r="G7" s="707">
        <v>2075</v>
      </c>
      <c r="H7" s="708">
        <v>0.59119999999999995</v>
      </c>
      <c r="I7" s="707">
        <v>1435</v>
      </c>
      <c r="L7" s="705" t="s">
        <v>51</v>
      </c>
      <c r="M7" s="707">
        <v>4977</v>
      </c>
      <c r="N7" s="706">
        <v>73227395.599999994</v>
      </c>
      <c r="O7" s="709">
        <v>498</v>
      </c>
      <c r="P7" s="707">
        <v>1991</v>
      </c>
      <c r="Q7" s="709">
        <v>995</v>
      </c>
      <c r="R7" s="709">
        <v>498</v>
      </c>
      <c r="S7" s="709">
        <v>995</v>
      </c>
      <c r="T7" s="709" t="s">
        <v>2547</v>
      </c>
      <c r="U7" s="707">
        <v>4977</v>
      </c>
    </row>
    <row r="8" spans="1:21" ht="15" thickBot="1" x14ac:dyDescent="0.4">
      <c r="A8" s="711" t="s">
        <v>12</v>
      </c>
      <c r="B8" s="712">
        <v>231631984</v>
      </c>
      <c r="C8" s="713">
        <v>219715220</v>
      </c>
      <c r="D8" s="714">
        <v>0.9486</v>
      </c>
      <c r="E8" s="713">
        <v>11916764</v>
      </c>
      <c r="F8" s="713">
        <v>15413</v>
      </c>
      <c r="G8" s="713">
        <v>4732</v>
      </c>
      <c r="H8" s="714">
        <v>0.307</v>
      </c>
      <c r="I8" s="713">
        <v>10681</v>
      </c>
      <c r="L8" s="705" t="s">
        <v>2546</v>
      </c>
      <c r="M8" s="710"/>
      <c r="N8" s="710"/>
      <c r="O8" s="710"/>
      <c r="P8" s="710"/>
      <c r="Q8" s="710"/>
      <c r="R8" s="710"/>
      <c r="S8" s="710"/>
      <c r="T8" s="710"/>
      <c r="U8" s="709" t="s">
        <v>2547</v>
      </c>
    </row>
    <row r="9" spans="1:21" ht="15" thickBot="1" x14ac:dyDescent="0.4">
      <c r="L9" s="705" t="s">
        <v>277</v>
      </c>
      <c r="M9" s="710"/>
      <c r="N9" s="710"/>
      <c r="O9" s="710"/>
      <c r="P9" s="710"/>
      <c r="Q9" s="710"/>
      <c r="R9" s="710"/>
      <c r="S9" s="710"/>
      <c r="T9" s="710"/>
      <c r="U9" s="709" t="s">
        <v>2547</v>
      </c>
    </row>
    <row r="10" spans="1:21" ht="15" thickBot="1" x14ac:dyDescent="0.4">
      <c r="L10" s="705" t="s">
        <v>2548</v>
      </c>
      <c r="M10" s="710"/>
      <c r="N10" s="710"/>
      <c r="O10" s="710"/>
      <c r="P10" s="710"/>
      <c r="Q10" s="710"/>
      <c r="R10" s="710"/>
      <c r="S10" s="710"/>
      <c r="T10" s="710"/>
      <c r="U10" s="709" t="s">
        <v>2547</v>
      </c>
    </row>
    <row r="11" spans="1:21" ht="15" thickBot="1" x14ac:dyDescent="0.4">
      <c r="L11" s="705" t="s">
        <v>2558</v>
      </c>
      <c r="M11" s="710"/>
      <c r="N11" s="710"/>
      <c r="O11" s="710"/>
      <c r="P11" s="710"/>
      <c r="Q11" s="710"/>
      <c r="R11" s="710"/>
      <c r="S11" s="710"/>
      <c r="T11" s="710"/>
      <c r="U11" s="709" t="s">
        <v>2547</v>
      </c>
    </row>
    <row r="12" spans="1:21" ht="15" thickBot="1" x14ac:dyDescent="0.4">
      <c r="A12" s="832" t="s">
        <v>2539</v>
      </c>
      <c r="B12" s="841" t="s">
        <v>2550</v>
      </c>
      <c r="C12" s="842"/>
      <c r="D12" s="841" t="s">
        <v>2551</v>
      </c>
      <c r="E12" s="843"/>
      <c r="F12" s="843"/>
      <c r="G12" s="843"/>
      <c r="H12" s="843"/>
      <c r="I12" s="843"/>
      <c r="J12" s="842"/>
      <c r="L12" s="705" t="s">
        <v>2549</v>
      </c>
      <c r="M12" s="710"/>
      <c r="N12" s="710"/>
      <c r="O12" s="710"/>
      <c r="P12" s="710"/>
      <c r="Q12" s="710"/>
      <c r="R12" s="710"/>
      <c r="S12" s="710"/>
      <c r="T12" s="710"/>
      <c r="U12" s="709" t="s">
        <v>2547</v>
      </c>
    </row>
    <row r="13" spans="1:21" ht="17.5" customHeight="1" thickBot="1" x14ac:dyDescent="0.4">
      <c r="A13" s="833"/>
      <c r="B13" s="715" t="s">
        <v>9</v>
      </c>
      <c r="C13" s="715" t="s">
        <v>10</v>
      </c>
      <c r="D13" s="715" t="s">
        <v>2552</v>
      </c>
      <c r="E13" s="715" t="s">
        <v>2553</v>
      </c>
      <c r="F13" s="715" t="s">
        <v>2554</v>
      </c>
      <c r="G13" s="715" t="s">
        <v>2555</v>
      </c>
      <c r="H13" s="715" t="s">
        <v>2556</v>
      </c>
      <c r="I13" s="715" t="s">
        <v>2557</v>
      </c>
      <c r="J13" s="715" t="s">
        <v>12</v>
      </c>
      <c r="L13" s="717" t="s">
        <v>298</v>
      </c>
      <c r="M13" s="709" t="s">
        <v>2547</v>
      </c>
      <c r="N13" s="709" t="s">
        <v>2547</v>
      </c>
      <c r="O13" s="709" t="s">
        <v>2547</v>
      </c>
      <c r="P13" s="709" t="s">
        <v>2547</v>
      </c>
      <c r="Q13" s="710"/>
      <c r="R13" s="709" t="s">
        <v>2547</v>
      </c>
      <c r="S13" s="709" t="s">
        <v>2547</v>
      </c>
      <c r="T13" s="709" t="s">
        <v>2547</v>
      </c>
      <c r="U13" s="709" t="s">
        <v>2547</v>
      </c>
    </row>
    <row r="14" spans="1:21" ht="15" thickBot="1" x14ac:dyDescent="0.4">
      <c r="A14" s="705" t="s">
        <v>51</v>
      </c>
      <c r="B14" s="709">
        <v>536</v>
      </c>
      <c r="C14" s="706">
        <v>3129708.8</v>
      </c>
      <c r="D14" s="709" t="s">
        <v>2547</v>
      </c>
      <c r="E14" s="709">
        <v>300</v>
      </c>
      <c r="F14" s="709">
        <v>236</v>
      </c>
      <c r="G14" s="709" t="s">
        <v>2547</v>
      </c>
      <c r="H14" s="709" t="s">
        <v>2547</v>
      </c>
      <c r="I14" s="709" t="s">
        <v>2547</v>
      </c>
      <c r="J14" s="709">
        <v>536</v>
      </c>
      <c r="L14" s="711" t="s">
        <v>12</v>
      </c>
      <c r="M14" s="713">
        <v>4977</v>
      </c>
      <c r="N14" s="712">
        <v>73227395.599999994</v>
      </c>
      <c r="O14" s="716">
        <v>498</v>
      </c>
      <c r="P14" s="713">
        <v>1991</v>
      </c>
      <c r="Q14" s="716">
        <v>995</v>
      </c>
      <c r="R14" s="716">
        <v>498</v>
      </c>
      <c r="S14" s="716">
        <v>995</v>
      </c>
      <c r="T14" s="716" t="s">
        <v>2547</v>
      </c>
      <c r="U14" s="713">
        <v>4977</v>
      </c>
    </row>
    <row r="15" spans="1:21" ht="15" thickBot="1" x14ac:dyDescent="0.4">
      <c r="A15" s="705" t="s">
        <v>2546</v>
      </c>
      <c r="B15" s="709" t="s">
        <v>2547</v>
      </c>
      <c r="C15" s="709" t="s">
        <v>2547</v>
      </c>
      <c r="D15" s="709" t="s">
        <v>2547</v>
      </c>
      <c r="E15" s="709" t="s">
        <v>2547</v>
      </c>
      <c r="F15" s="710"/>
      <c r="G15" s="709" t="s">
        <v>2547</v>
      </c>
      <c r="H15" s="709" t="s">
        <v>2547</v>
      </c>
      <c r="I15" s="709" t="s">
        <v>2547</v>
      </c>
      <c r="J15" s="709" t="s">
        <v>2547</v>
      </c>
    </row>
    <row r="16" spans="1:21" ht="15" thickBot="1" x14ac:dyDescent="0.4">
      <c r="A16" s="705" t="s">
        <v>277</v>
      </c>
      <c r="B16" s="709" t="s">
        <v>2547</v>
      </c>
      <c r="C16" s="709" t="s">
        <v>2547</v>
      </c>
      <c r="D16" s="709" t="s">
        <v>2547</v>
      </c>
      <c r="E16" s="709" t="s">
        <v>2547</v>
      </c>
      <c r="F16" s="710"/>
      <c r="G16" s="709" t="s">
        <v>2547</v>
      </c>
      <c r="H16" s="709" t="s">
        <v>2547</v>
      </c>
      <c r="I16" s="709" t="s">
        <v>2547</v>
      </c>
      <c r="J16" s="709" t="s">
        <v>2547</v>
      </c>
    </row>
    <row r="17" spans="1:18" ht="15" customHeight="1" thickBot="1" x14ac:dyDescent="0.4">
      <c r="A17" s="705" t="s">
        <v>2548</v>
      </c>
      <c r="B17" s="709" t="s">
        <v>2547</v>
      </c>
      <c r="C17" s="709" t="s">
        <v>2547</v>
      </c>
      <c r="D17" s="709" t="s">
        <v>2547</v>
      </c>
      <c r="E17" s="709" t="s">
        <v>2547</v>
      </c>
      <c r="F17" s="710"/>
      <c r="G17" s="709" t="s">
        <v>2547</v>
      </c>
      <c r="H17" s="709" t="s">
        <v>2547</v>
      </c>
      <c r="I17" s="709" t="s">
        <v>2547</v>
      </c>
      <c r="J17" s="709" t="s">
        <v>2547</v>
      </c>
      <c r="L17" s="832" t="s">
        <v>2539</v>
      </c>
      <c r="M17" s="832" t="s">
        <v>2559</v>
      </c>
      <c r="N17" s="832" t="s">
        <v>2560</v>
      </c>
      <c r="O17" s="835" t="s">
        <v>2561</v>
      </c>
      <c r="P17" s="836"/>
      <c r="Q17" s="836"/>
      <c r="R17" s="837"/>
    </row>
    <row r="18" spans="1:18" ht="15" thickBot="1" x14ac:dyDescent="0.4">
      <c r="A18" s="705" t="s">
        <v>2558</v>
      </c>
      <c r="B18" s="709" t="s">
        <v>2547</v>
      </c>
      <c r="C18" s="709" t="s">
        <v>2547</v>
      </c>
      <c r="D18" s="709" t="s">
        <v>2547</v>
      </c>
      <c r="E18" s="709" t="s">
        <v>2547</v>
      </c>
      <c r="F18" s="710"/>
      <c r="G18" s="709" t="s">
        <v>2547</v>
      </c>
      <c r="H18" s="709" t="s">
        <v>2547</v>
      </c>
      <c r="I18" s="709" t="s">
        <v>2547</v>
      </c>
      <c r="J18" s="709" t="s">
        <v>2547</v>
      </c>
      <c r="L18" s="834"/>
      <c r="M18" s="834"/>
      <c r="N18" s="834"/>
      <c r="O18" s="838"/>
      <c r="P18" s="839"/>
      <c r="Q18" s="839"/>
      <c r="R18" s="840"/>
    </row>
    <row r="19" spans="1:18" ht="29.5" customHeight="1" thickBot="1" x14ac:dyDescent="0.4">
      <c r="A19" s="705" t="s">
        <v>2549</v>
      </c>
      <c r="B19" s="709">
        <v>475</v>
      </c>
      <c r="C19" s="706">
        <v>6564880</v>
      </c>
      <c r="D19" s="709" t="s">
        <v>2547</v>
      </c>
      <c r="E19" s="709">
        <v>475</v>
      </c>
      <c r="F19" s="710"/>
      <c r="G19" s="709" t="s">
        <v>2547</v>
      </c>
      <c r="H19" s="709" t="s">
        <v>2547</v>
      </c>
      <c r="I19" s="709" t="s">
        <v>2547</v>
      </c>
      <c r="J19" s="709">
        <v>475</v>
      </c>
      <c r="L19" s="833"/>
      <c r="M19" s="833"/>
      <c r="N19" s="833"/>
      <c r="O19" s="718" t="s">
        <v>2562</v>
      </c>
      <c r="P19" s="718" t="s">
        <v>2563</v>
      </c>
      <c r="Q19" s="718" t="s">
        <v>2564</v>
      </c>
      <c r="R19" s="718" t="s">
        <v>2565</v>
      </c>
    </row>
    <row r="20" spans="1:18" ht="15" thickBot="1" x14ac:dyDescent="0.4">
      <c r="A20" s="711" t="s">
        <v>12</v>
      </c>
      <c r="B20" s="712">
        <v>1011</v>
      </c>
      <c r="C20" s="712">
        <v>9694588.8000000007</v>
      </c>
      <c r="D20" s="716" t="s">
        <v>2547</v>
      </c>
      <c r="E20" s="716">
        <v>775</v>
      </c>
      <c r="F20" s="716">
        <v>236</v>
      </c>
      <c r="G20" s="716" t="s">
        <v>2547</v>
      </c>
      <c r="H20" s="716" t="s">
        <v>2547</v>
      </c>
      <c r="I20" s="716" t="s">
        <v>2547</v>
      </c>
      <c r="J20" s="713">
        <v>1011</v>
      </c>
      <c r="L20" s="705" t="s">
        <v>51</v>
      </c>
      <c r="M20" s="706">
        <v>130238284.2</v>
      </c>
      <c r="N20" s="706">
        <v>130238284.2</v>
      </c>
      <c r="O20" s="706">
        <v>128853719.55</v>
      </c>
      <c r="P20" s="719">
        <v>0.99</v>
      </c>
      <c r="Q20" s="706">
        <v>128853719.55</v>
      </c>
      <c r="R20" s="719">
        <v>1</v>
      </c>
    </row>
    <row r="21" spans="1:18" ht="15" thickBot="1" x14ac:dyDescent="0.4">
      <c r="L21" s="705" t="s">
        <v>2546</v>
      </c>
      <c r="M21" s="706">
        <v>8420000</v>
      </c>
      <c r="N21" s="706">
        <v>8420000</v>
      </c>
      <c r="O21" s="706">
        <v>8412684.1999999993</v>
      </c>
      <c r="P21" s="719">
        <v>1</v>
      </c>
      <c r="Q21" s="706">
        <v>8412684.1999999993</v>
      </c>
      <c r="R21" s="719">
        <v>1</v>
      </c>
    </row>
    <row r="22" spans="1:18" ht="15" thickBot="1" x14ac:dyDescent="0.4">
      <c r="L22" s="705" t="s">
        <v>277</v>
      </c>
      <c r="M22" s="706">
        <v>38784386</v>
      </c>
      <c r="N22" s="706">
        <v>38784386</v>
      </c>
      <c r="O22" s="706">
        <v>38784386</v>
      </c>
      <c r="P22" s="719">
        <v>1</v>
      </c>
      <c r="Q22" s="709" t="s">
        <v>2547</v>
      </c>
      <c r="R22" s="719">
        <v>0</v>
      </c>
    </row>
    <row r="23" spans="1:18" ht="15" thickBot="1" x14ac:dyDescent="0.4">
      <c r="L23" s="705" t="s">
        <v>2548</v>
      </c>
      <c r="M23" s="709" t="s">
        <v>2547</v>
      </c>
      <c r="N23" s="709" t="s">
        <v>2547</v>
      </c>
      <c r="O23" s="709" t="s">
        <v>2547</v>
      </c>
      <c r="P23" s="719">
        <v>0</v>
      </c>
      <c r="Q23" s="709" t="s">
        <v>2547</v>
      </c>
      <c r="R23" s="719">
        <v>0</v>
      </c>
    </row>
    <row r="24" spans="1:18" ht="15" thickBot="1" x14ac:dyDescent="0.4">
      <c r="L24" s="705" t="s">
        <v>2549</v>
      </c>
      <c r="M24" s="706">
        <v>46928678</v>
      </c>
      <c r="N24" s="706">
        <v>34552000</v>
      </c>
      <c r="O24" s="706">
        <v>46928678</v>
      </c>
      <c r="P24" s="719">
        <v>1</v>
      </c>
      <c r="Q24" s="706">
        <v>34552000</v>
      </c>
      <c r="R24" s="719">
        <v>0.74</v>
      </c>
    </row>
    <row r="25" spans="1:18" ht="29" customHeight="1" thickBot="1" x14ac:dyDescent="0.4">
      <c r="A25" s="832" t="s">
        <v>2539</v>
      </c>
      <c r="B25" s="832" t="s">
        <v>2540</v>
      </c>
      <c r="C25" s="832" t="s">
        <v>2541</v>
      </c>
      <c r="D25" s="832" t="s">
        <v>964</v>
      </c>
      <c r="E25" s="832" t="s">
        <v>546</v>
      </c>
      <c r="F25" s="832" t="s">
        <v>2542</v>
      </c>
      <c r="G25" s="832" t="s">
        <v>2543</v>
      </c>
      <c r="H25" s="832" t="s">
        <v>2544</v>
      </c>
      <c r="I25" s="832" t="s">
        <v>2545</v>
      </c>
      <c r="L25" s="711" t="s">
        <v>12</v>
      </c>
      <c r="M25" s="712">
        <v>224371348.19999999</v>
      </c>
      <c r="N25" s="712">
        <v>211994670.19999999</v>
      </c>
      <c r="O25" s="712">
        <v>222979467.75</v>
      </c>
      <c r="P25" s="714">
        <v>0.99380000000000002</v>
      </c>
      <c r="Q25" s="712">
        <v>171818403.75</v>
      </c>
      <c r="R25" s="719">
        <v>0.77</v>
      </c>
    </row>
    <row r="26" spans="1:18" ht="14.5" thickBot="1" x14ac:dyDescent="0.35">
      <c r="A26" s="833"/>
      <c r="B26" s="833"/>
      <c r="C26" s="833"/>
      <c r="D26" s="833"/>
      <c r="E26" s="833"/>
      <c r="F26" s="833"/>
      <c r="G26" s="833"/>
      <c r="H26" s="833"/>
      <c r="I26" s="833"/>
    </row>
    <row r="27" spans="1:18" ht="15" thickBot="1" x14ac:dyDescent="0.4">
      <c r="A27" s="705" t="s">
        <v>51</v>
      </c>
      <c r="B27" s="706">
        <v>127395292.2</v>
      </c>
      <c r="C27" s="707">
        <v>126393537</v>
      </c>
      <c r="D27" s="708">
        <v>0.99209999999999998</v>
      </c>
      <c r="E27" s="707">
        <v>1001755</v>
      </c>
      <c r="F27" s="707">
        <v>8214</v>
      </c>
      <c r="G27" s="707">
        <v>2204</v>
      </c>
      <c r="H27" s="708">
        <v>0.26829999999999998</v>
      </c>
      <c r="I27" s="707">
        <v>6010</v>
      </c>
    </row>
    <row r="28" spans="1:18" ht="15" thickBot="1" x14ac:dyDescent="0.4">
      <c r="A28" s="705" t="s">
        <v>2546</v>
      </c>
      <c r="B28" s="706">
        <v>8419773.8000000007</v>
      </c>
      <c r="C28" s="707">
        <v>8412684</v>
      </c>
      <c r="D28" s="708">
        <v>0.99919999999999998</v>
      </c>
      <c r="E28" s="707">
        <v>7090</v>
      </c>
      <c r="F28" s="709">
        <v>614</v>
      </c>
      <c r="G28" s="709">
        <v>453</v>
      </c>
      <c r="H28" s="708">
        <v>0.73780000000000001</v>
      </c>
      <c r="I28" s="709">
        <v>161</v>
      </c>
      <c r="L28" s="832" t="s">
        <v>2539</v>
      </c>
      <c r="M28" s="832" t="s">
        <v>2559</v>
      </c>
      <c r="N28" s="832" t="s">
        <v>2560</v>
      </c>
      <c r="O28" s="835" t="s">
        <v>2561</v>
      </c>
      <c r="P28" s="836"/>
      <c r="Q28" s="836"/>
      <c r="R28" s="837"/>
    </row>
    <row r="29" spans="1:18" ht="15" thickBot="1" x14ac:dyDescent="0.4">
      <c r="A29" s="705" t="s">
        <v>277</v>
      </c>
      <c r="B29" s="706">
        <v>38784386</v>
      </c>
      <c r="C29" s="707">
        <v>38784386</v>
      </c>
      <c r="D29" s="708">
        <v>1</v>
      </c>
      <c r="E29" s="709" t="s">
        <v>2547</v>
      </c>
      <c r="F29" s="707">
        <v>2835</v>
      </c>
      <c r="G29" s="709" t="s">
        <v>2547</v>
      </c>
      <c r="H29" s="708">
        <v>0</v>
      </c>
      <c r="I29" s="707">
        <v>2835</v>
      </c>
      <c r="L29" s="834"/>
      <c r="M29" s="834"/>
      <c r="N29" s="834"/>
      <c r="O29" s="838"/>
      <c r="P29" s="839"/>
      <c r="Q29" s="839"/>
      <c r="R29" s="840"/>
    </row>
    <row r="30" spans="1:18" ht="15" thickBot="1" x14ac:dyDescent="0.4">
      <c r="A30" s="705" t="s">
        <v>2548</v>
      </c>
      <c r="B30" s="709">
        <v>0</v>
      </c>
      <c r="C30" s="709" t="s">
        <v>2547</v>
      </c>
      <c r="D30" s="710"/>
      <c r="E30" s="709" t="s">
        <v>2547</v>
      </c>
      <c r="F30" s="709" t="s">
        <v>2547</v>
      </c>
      <c r="G30" s="709" t="s">
        <v>2547</v>
      </c>
      <c r="H30" s="710"/>
      <c r="I30" s="709" t="s">
        <v>2547</v>
      </c>
      <c r="L30" s="833"/>
      <c r="M30" s="833"/>
      <c r="N30" s="833"/>
      <c r="O30" s="718" t="s">
        <v>2562</v>
      </c>
      <c r="P30" s="718" t="s">
        <v>2563</v>
      </c>
      <c r="Q30" s="718" t="s">
        <v>2564</v>
      </c>
      <c r="R30" s="718" t="s">
        <v>2565</v>
      </c>
    </row>
    <row r="31" spans="1:18" ht="15" thickBot="1" x14ac:dyDescent="0.4">
      <c r="A31" s="705" t="s">
        <v>2549</v>
      </c>
      <c r="B31" s="706">
        <v>54189540</v>
      </c>
      <c r="C31" s="707">
        <v>47619718</v>
      </c>
      <c r="D31" s="708">
        <v>0.87880000000000003</v>
      </c>
      <c r="E31" s="707">
        <v>6569822</v>
      </c>
      <c r="F31" s="707">
        <v>3510</v>
      </c>
      <c r="G31" s="707">
        <v>2075</v>
      </c>
      <c r="H31" s="708">
        <v>0.59119999999999995</v>
      </c>
      <c r="I31" s="707">
        <v>1435</v>
      </c>
      <c r="L31" s="705" t="s">
        <v>51</v>
      </c>
      <c r="M31" s="706">
        <v>127358614.55</v>
      </c>
      <c r="N31" s="706">
        <v>127358614.55</v>
      </c>
      <c r="O31" s="706">
        <v>127358614.55</v>
      </c>
      <c r="P31" s="719">
        <v>1</v>
      </c>
      <c r="Q31" s="706">
        <v>127358614.55</v>
      </c>
      <c r="R31" s="719">
        <v>1</v>
      </c>
    </row>
    <row r="32" spans="1:18" ht="15" thickBot="1" x14ac:dyDescent="0.4">
      <c r="A32" s="711" t="s">
        <v>12</v>
      </c>
      <c r="B32" s="712">
        <v>228788992</v>
      </c>
      <c r="C32" s="713">
        <v>221210325</v>
      </c>
      <c r="D32" s="714">
        <v>0.96689999999999998</v>
      </c>
      <c r="E32" s="713">
        <v>7578667</v>
      </c>
      <c r="F32" s="713">
        <v>15173</v>
      </c>
      <c r="G32" s="713">
        <v>4732</v>
      </c>
      <c r="H32" s="714">
        <v>0.31190000000000001</v>
      </c>
      <c r="I32" s="713">
        <v>10441</v>
      </c>
      <c r="L32" s="705" t="s">
        <v>2546</v>
      </c>
      <c r="M32" s="706">
        <v>8420000</v>
      </c>
      <c r="N32" s="706">
        <v>8420000</v>
      </c>
      <c r="O32" s="706">
        <v>8412684.1999999993</v>
      </c>
      <c r="P32" s="719">
        <v>1</v>
      </c>
      <c r="Q32" s="706">
        <v>8412684.1999999993</v>
      </c>
      <c r="R32" s="719">
        <v>1</v>
      </c>
    </row>
    <row r="33" spans="1:18" ht="15" thickBot="1" x14ac:dyDescent="0.4">
      <c r="L33" s="705" t="s">
        <v>277</v>
      </c>
      <c r="M33" s="706">
        <v>38784386</v>
      </c>
      <c r="N33" s="706">
        <v>38784386</v>
      </c>
      <c r="O33" s="706">
        <v>38784386</v>
      </c>
      <c r="P33" s="719">
        <v>1</v>
      </c>
      <c r="Q33" s="709" t="s">
        <v>2547</v>
      </c>
      <c r="R33" s="719">
        <v>0</v>
      </c>
    </row>
    <row r="34" spans="1:18" ht="15" thickBot="1" x14ac:dyDescent="0.4">
      <c r="L34" s="705" t="s">
        <v>2548</v>
      </c>
      <c r="M34" s="709" t="s">
        <v>2547</v>
      </c>
      <c r="N34" s="709" t="s">
        <v>2547</v>
      </c>
      <c r="O34" s="709" t="s">
        <v>2547</v>
      </c>
      <c r="P34" s="719">
        <v>0</v>
      </c>
      <c r="Q34" s="709" t="s">
        <v>2547</v>
      </c>
      <c r="R34" s="719">
        <v>0</v>
      </c>
    </row>
    <row r="35" spans="1:18" ht="28.5" customHeight="1" thickBot="1" x14ac:dyDescent="0.4">
      <c r="A35" s="832" t="s">
        <v>2539</v>
      </c>
      <c r="B35" s="832" t="s">
        <v>2540</v>
      </c>
      <c r="C35" s="832" t="s">
        <v>2541</v>
      </c>
      <c r="D35" s="832" t="s">
        <v>964</v>
      </c>
      <c r="E35" s="832" t="s">
        <v>546</v>
      </c>
      <c r="F35" s="832" t="s">
        <v>2542</v>
      </c>
      <c r="G35" s="832" t="s">
        <v>2543</v>
      </c>
      <c r="H35" s="832" t="s">
        <v>2544</v>
      </c>
      <c r="I35" s="832" t="s">
        <v>2545</v>
      </c>
      <c r="L35" s="705" t="s">
        <v>2549</v>
      </c>
      <c r="M35" s="706">
        <v>46928678</v>
      </c>
      <c r="N35" s="706">
        <v>34552000</v>
      </c>
      <c r="O35" s="706">
        <v>46928678</v>
      </c>
      <c r="P35" s="719">
        <v>1</v>
      </c>
      <c r="Q35" s="706">
        <v>34552000</v>
      </c>
      <c r="R35" s="719">
        <v>0.74</v>
      </c>
    </row>
    <row r="36" spans="1:18" ht="15" thickBot="1" x14ac:dyDescent="0.4">
      <c r="A36" s="833"/>
      <c r="B36" s="833"/>
      <c r="C36" s="833"/>
      <c r="D36" s="833"/>
      <c r="E36" s="833"/>
      <c r="F36" s="833"/>
      <c r="G36" s="833"/>
      <c r="H36" s="833"/>
      <c r="I36" s="833"/>
      <c r="L36" s="711" t="s">
        <v>12</v>
      </c>
      <c r="M36" s="712">
        <v>221491678.55000001</v>
      </c>
      <c r="N36" s="712">
        <v>209115000.55000001</v>
      </c>
      <c r="O36" s="712">
        <v>221484362.75</v>
      </c>
      <c r="P36" s="714">
        <v>1</v>
      </c>
      <c r="Q36" s="712">
        <v>170323298.75</v>
      </c>
      <c r="R36" s="719">
        <v>0.77</v>
      </c>
    </row>
    <row r="37" spans="1:18" ht="15" thickBot="1" x14ac:dyDescent="0.4">
      <c r="A37" s="705" t="s">
        <v>51</v>
      </c>
      <c r="B37" s="706">
        <v>127395292.2</v>
      </c>
      <c r="C37" s="706">
        <v>127358614.55</v>
      </c>
      <c r="D37" s="708">
        <v>0.99970000000000003</v>
      </c>
      <c r="E37" s="706">
        <v>36677.65</v>
      </c>
      <c r="F37" s="707">
        <v>8214</v>
      </c>
      <c r="G37" s="707">
        <v>2204</v>
      </c>
      <c r="H37" s="708">
        <v>0.26829999999999998</v>
      </c>
      <c r="I37" s="707">
        <v>6010</v>
      </c>
    </row>
    <row r="38" spans="1:18" ht="15" thickBot="1" x14ac:dyDescent="0.4">
      <c r="A38" s="705" t="s">
        <v>2546</v>
      </c>
      <c r="B38" s="706">
        <v>8419773.8000000007</v>
      </c>
      <c r="C38" s="706">
        <v>8412684.1999999993</v>
      </c>
      <c r="D38" s="708">
        <v>0.99919999999999998</v>
      </c>
      <c r="E38" s="706">
        <v>7089.6</v>
      </c>
      <c r="F38" s="709">
        <v>614</v>
      </c>
      <c r="G38" s="709">
        <v>453</v>
      </c>
      <c r="H38" s="708">
        <v>0.73780000000000001</v>
      </c>
      <c r="I38" s="709">
        <v>161</v>
      </c>
    </row>
    <row r="39" spans="1:18" ht="15" thickBot="1" x14ac:dyDescent="0.4">
      <c r="A39" s="705" t="s">
        <v>277</v>
      </c>
      <c r="B39" s="706">
        <v>38784386</v>
      </c>
      <c r="C39" s="706">
        <v>38784386</v>
      </c>
      <c r="D39" s="708">
        <v>1</v>
      </c>
      <c r="E39" s="709">
        <v>0</v>
      </c>
      <c r="F39" s="707">
        <v>2835</v>
      </c>
      <c r="G39" s="709" t="s">
        <v>2547</v>
      </c>
      <c r="H39" s="708">
        <v>0</v>
      </c>
      <c r="I39" s="707">
        <v>2835</v>
      </c>
    </row>
    <row r="40" spans="1:18" ht="15" thickBot="1" x14ac:dyDescent="0.4">
      <c r="A40" s="705" t="s">
        <v>2548</v>
      </c>
      <c r="B40" s="709">
        <v>0</v>
      </c>
      <c r="C40" s="709">
        <v>0</v>
      </c>
      <c r="D40" s="710"/>
      <c r="E40" s="709">
        <v>0</v>
      </c>
      <c r="F40" s="709" t="s">
        <v>2547</v>
      </c>
      <c r="G40" s="709" t="s">
        <v>2547</v>
      </c>
      <c r="H40" s="710"/>
      <c r="I40" s="709" t="s">
        <v>2547</v>
      </c>
    </row>
    <row r="41" spans="1:18" ht="15" thickBot="1" x14ac:dyDescent="0.4">
      <c r="A41" s="705" t="s">
        <v>2549</v>
      </c>
      <c r="B41" s="706">
        <v>54189540</v>
      </c>
      <c r="C41" s="706">
        <v>47619718</v>
      </c>
      <c r="D41" s="708">
        <v>0.87880000000000003</v>
      </c>
      <c r="E41" s="706">
        <v>6569822</v>
      </c>
      <c r="F41" s="707">
        <v>3510</v>
      </c>
      <c r="G41" s="707">
        <v>2075</v>
      </c>
      <c r="H41" s="708">
        <v>0.59119999999999995</v>
      </c>
      <c r="I41" s="707">
        <v>1435</v>
      </c>
    </row>
    <row r="42" spans="1:18" ht="15" thickBot="1" x14ac:dyDescent="0.4">
      <c r="A42" s="711" t="s">
        <v>12</v>
      </c>
      <c r="B42" s="712">
        <v>228788992</v>
      </c>
      <c r="C42" s="713">
        <v>222175403</v>
      </c>
      <c r="D42" s="714">
        <v>0.97109999999999996</v>
      </c>
      <c r="E42" s="713">
        <v>6613589</v>
      </c>
      <c r="F42" s="713">
        <v>15173</v>
      </c>
      <c r="G42" s="713">
        <v>4732</v>
      </c>
      <c r="H42" s="714">
        <v>0.31190000000000001</v>
      </c>
      <c r="I42" s="713">
        <v>10441</v>
      </c>
    </row>
  </sheetData>
  <mergeCells count="41">
    <mergeCell ref="G1:G2"/>
    <mergeCell ref="H1:H2"/>
    <mergeCell ref="I1:I2"/>
    <mergeCell ref="A12:A13"/>
    <mergeCell ref="B12:C12"/>
    <mergeCell ref="D12:J12"/>
    <mergeCell ref="A1:A2"/>
    <mergeCell ref="B1:B2"/>
    <mergeCell ref="C1:C2"/>
    <mergeCell ref="D1:D2"/>
    <mergeCell ref="E1:E2"/>
    <mergeCell ref="F1:F2"/>
    <mergeCell ref="L5:L6"/>
    <mergeCell ref="M5:N5"/>
    <mergeCell ref="O5:U5"/>
    <mergeCell ref="L17:L19"/>
    <mergeCell ref="M17:M19"/>
    <mergeCell ref="N17:N19"/>
    <mergeCell ref="O17:R18"/>
    <mergeCell ref="O28:R29"/>
    <mergeCell ref="A25:A26"/>
    <mergeCell ref="B25:B26"/>
    <mergeCell ref="C25:C26"/>
    <mergeCell ref="D25:D26"/>
    <mergeCell ref="E25:E26"/>
    <mergeCell ref="F25:F26"/>
    <mergeCell ref="F35:F36"/>
    <mergeCell ref="G35:G36"/>
    <mergeCell ref="L28:L30"/>
    <mergeCell ref="M28:M30"/>
    <mergeCell ref="N28:N30"/>
    <mergeCell ref="A35:A36"/>
    <mergeCell ref="B35:B36"/>
    <mergeCell ref="C35:C36"/>
    <mergeCell ref="D35:D36"/>
    <mergeCell ref="E35:E36"/>
    <mergeCell ref="H35:H36"/>
    <mergeCell ref="I35:I36"/>
    <mergeCell ref="G25:G26"/>
    <mergeCell ref="H25:H26"/>
    <mergeCell ref="I25:I26"/>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74"/>
  <sheetViews>
    <sheetView view="pageBreakPreview" zoomScale="86" zoomScaleNormal="100" zoomScaleSheetLayoutView="86" workbookViewId="0">
      <selection activeCell="D1" sqref="D1"/>
    </sheetView>
  </sheetViews>
  <sheetFormatPr defaultColWidth="12.6640625" defaultRowHeight="15" customHeight="1" x14ac:dyDescent="0.3"/>
  <cols>
    <col min="1" max="1" width="0.5" style="185" customWidth="1"/>
    <col min="2" max="2" width="15.25" style="185" customWidth="1"/>
    <col min="3" max="3" width="19.1640625" style="185" customWidth="1"/>
    <col min="4" max="4" width="32.4140625" style="185" customWidth="1"/>
    <col min="5" max="5" width="28.33203125" style="185" customWidth="1"/>
    <col min="6" max="6" width="8.5" style="185" customWidth="1"/>
    <col min="7" max="7" width="13" style="185" customWidth="1"/>
    <col min="8" max="8" width="12.1640625" style="185" hidden="1" customWidth="1"/>
    <col min="9" max="10" width="7.6640625" style="185" hidden="1" customWidth="1"/>
    <col min="11" max="11" width="14.1640625" style="185" hidden="1" customWidth="1"/>
    <col min="12" max="12" width="16.5" style="185" hidden="1" customWidth="1"/>
    <col min="13" max="13" width="7.6640625" style="185" hidden="1" customWidth="1"/>
    <col min="14" max="14" width="27.08203125" style="185" hidden="1" customWidth="1"/>
    <col min="15" max="15" width="7.6640625" style="185" hidden="1" customWidth="1"/>
    <col min="16" max="16" width="12.5" style="185" hidden="1" customWidth="1"/>
    <col min="17" max="17" width="10.58203125" style="185" hidden="1" customWidth="1"/>
    <col min="18" max="18" width="15.9140625" style="185" hidden="1" customWidth="1"/>
    <col min="19" max="20" width="7.6640625" style="185" hidden="1" customWidth="1"/>
    <col min="21" max="21" width="11" style="185" hidden="1" customWidth="1"/>
    <col min="22" max="24" width="7.6640625" style="185" hidden="1" customWidth="1"/>
    <col min="25" max="26" width="0" style="185" hidden="1" customWidth="1"/>
    <col min="27" max="16384" width="12.6640625" style="185"/>
  </cols>
  <sheetData>
    <row r="1" spans="1:28" ht="14.25" customHeight="1" x14ac:dyDescent="0.35">
      <c r="A1" s="1"/>
      <c r="B1" s="2"/>
      <c r="C1" s="2"/>
      <c r="D1" s="2"/>
      <c r="E1" s="2"/>
      <c r="F1" s="2"/>
      <c r="G1" s="2"/>
      <c r="H1" s="1"/>
      <c r="I1" s="1"/>
      <c r="J1" s="1"/>
      <c r="K1" s="1"/>
      <c r="L1" s="1"/>
      <c r="M1" s="1"/>
      <c r="N1" s="1"/>
      <c r="O1" s="1"/>
      <c r="P1" s="1"/>
      <c r="Q1" s="1"/>
      <c r="R1" s="1"/>
      <c r="S1" s="1"/>
      <c r="T1" s="1"/>
      <c r="U1" s="1"/>
      <c r="V1" s="1"/>
      <c r="W1" s="1"/>
      <c r="X1" s="1"/>
    </row>
    <row r="2" spans="1:28" ht="14.25" customHeight="1" x14ac:dyDescent="0.35">
      <c r="A2" s="1"/>
      <c r="B2" s="726" t="s">
        <v>1</v>
      </c>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row>
    <row r="3" spans="1:28" ht="14.25" customHeight="1" x14ac:dyDescent="0.35">
      <c r="A3" s="1"/>
      <c r="B3" s="726" t="s">
        <v>23</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row>
    <row r="4" spans="1:28" ht="20.5" customHeight="1" x14ac:dyDescent="0.35">
      <c r="A4" s="1"/>
      <c r="B4" s="726" t="s">
        <v>2</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row>
    <row r="5" spans="1:28" ht="6.5" customHeight="1" x14ac:dyDescent="0.35">
      <c r="A5" s="1"/>
      <c r="B5" s="2"/>
      <c r="C5" s="2"/>
      <c r="D5" s="2"/>
      <c r="E5" s="2"/>
      <c r="F5" s="2"/>
      <c r="G5" s="2"/>
      <c r="H5" s="1"/>
      <c r="I5" s="1"/>
      <c r="J5" s="1"/>
      <c r="K5" s="1"/>
      <c r="L5" s="1"/>
      <c r="M5" s="1"/>
      <c r="N5" s="1"/>
      <c r="O5" s="1"/>
      <c r="P5" s="1"/>
      <c r="Q5" s="1"/>
      <c r="R5" s="1"/>
      <c r="S5" s="1"/>
      <c r="T5" s="1"/>
      <c r="U5" s="1"/>
      <c r="V5" s="1"/>
      <c r="W5" s="1"/>
      <c r="X5" s="1"/>
    </row>
    <row r="6" spans="1:28" ht="12.5" customHeight="1" x14ac:dyDescent="0.3">
      <c r="A6" s="1"/>
      <c r="B6" s="720" t="s">
        <v>4</v>
      </c>
      <c r="C6" s="720" t="s">
        <v>6</v>
      </c>
      <c r="D6" s="720" t="s">
        <v>7</v>
      </c>
      <c r="E6" s="720" t="s">
        <v>8</v>
      </c>
      <c r="F6" s="720" t="s">
        <v>9</v>
      </c>
      <c r="G6" s="720" t="s">
        <v>10</v>
      </c>
      <c r="H6" s="358"/>
      <c r="I6" s="358"/>
      <c r="J6" s="358"/>
      <c r="K6" s="358"/>
      <c r="L6" s="358"/>
      <c r="M6" s="358"/>
      <c r="N6" s="358"/>
      <c r="O6" s="732" t="s">
        <v>957</v>
      </c>
      <c r="P6" s="732"/>
      <c r="Q6" s="732" t="s">
        <v>958</v>
      </c>
      <c r="R6" s="732"/>
      <c r="S6" s="358"/>
      <c r="T6" s="358"/>
      <c r="U6" s="358"/>
      <c r="V6" s="358"/>
      <c r="W6" s="358"/>
      <c r="X6" s="358"/>
      <c r="Y6" s="443"/>
      <c r="Z6" s="443"/>
      <c r="AA6" s="729" t="s">
        <v>1434</v>
      </c>
      <c r="AB6" s="729" t="s">
        <v>1435</v>
      </c>
    </row>
    <row r="7" spans="1:28" ht="19" customHeight="1" x14ac:dyDescent="0.3">
      <c r="A7" s="1"/>
      <c r="B7" s="721"/>
      <c r="C7" s="721"/>
      <c r="D7" s="721"/>
      <c r="E7" s="721"/>
      <c r="F7" s="721"/>
      <c r="G7" s="721"/>
      <c r="H7" s="358"/>
      <c r="I7" s="358"/>
      <c r="J7" s="358"/>
      <c r="K7" s="358"/>
      <c r="L7" s="358"/>
      <c r="M7" s="358"/>
      <c r="N7" s="358" t="s">
        <v>960</v>
      </c>
      <c r="O7" s="358" t="s">
        <v>961</v>
      </c>
      <c r="P7" s="358" t="s">
        <v>962</v>
      </c>
      <c r="Q7" s="358" t="s">
        <v>961</v>
      </c>
      <c r="R7" s="358" t="s">
        <v>962</v>
      </c>
      <c r="S7" s="358" t="s">
        <v>963</v>
      </c>
      <c r="T7" s="358" t="s">
        <v>961</v>
      </c>
      <c r="U7" s="358" t="s">
        <v>964</v>
      </c>
      <c r="V7" s="358"/>
      <c r="W7" s="358"/>
      <c r="X7" s="358"/>
      <c r="Y7" s="443"/>
      <c r="Z7" s="443"/>
      <c r="AA7" s="734"/>
      <c r="AB7" s="734"/>
    </row>
    <row r="8" spans="1:28" ht="20" hidden="1" customHeight="1" x14ac:dyDescent="0.3">
      <c r="A8" s="1"/>
      <c r="B8" s="333" t="s">
        <v>35</v>
      </c>
      <c r="C8" s="333" t="s">
        <v>707</v>
      </c>
      <c r="D8" s="328" t="s">
        <v>32</v>
      </c>
      <c r="E8" s="329" t="s">
        <v>24</v>
      </c>
      <c r="F8" s="372">
        <v>20</v>
      </c>
      <c r="G8" s="376">
        <f t="shared" ref="G8:G39" si="0">H8*F8</f>
        <v>527636</v>
      </c>
      <c r="H8" s="296">
        <v>26381.8</v>
      </c>
      <c r="I8" s="293"/>
      <c r="J8" s="293" t="s">
        <v>922</v>
      </c>
      <c r="K8" s="505">
        <v>236</v>
      </c>
      <c r="L8" s="506">
        <v>4117437.8</v>
      </c>
      <c r="M8" s="293"/>
      <c r="N8" s="502" t="s">
        <v>931</v>
      </c>
      <c r="O8" s="505">
        <v>236</v>
      </c>
      <c r="P8" s="506">
        <v>4117437.8</v>
      </c>
      <c r="Q8" s="293">
        <v>590</v>
      </c>
      <c r="R8" s="507">
        <v>8639567</v>
      </c>
      <c r="S8" s="503">
        <v>1025</v>
      </c>
      <c r="T8" s="505">
        <f>O8+Q8</f>
        <v>826</v>
      </c>
      <c r="U8" s="508">
        <f>T8/S8</f>
        <v>0.80585365853658542</v>
      </c>
      <c r="V8" s="293"/>
      <c r="W8" s="293"/>
      <c r="X8" s="293"/>
      <c r="Y8" s="509"/>
      <c r="Z8" s="509"/>
      <c r="AA8" s="509">
        <v>1301332</v>
      </c>
      <c r="AB8" s="509">
        <f>AA8+19</f>
        <v>1301351</v>
      </c>
    </row>
    <row r="9" spans="1:28" ht="20" hidden="1" customHeight="1" x14ac:dyDescent="0.3">
      <c r="A9" s="1"/>
      <c r="B9" s="333" t="s">
        <v>35</v>
      </c>
      <c r="C9" s="333" t="s">
        <v>709</v>
      </c>
      <c r="D9" s="328" t="s">
        <v>32</v>
      </c>
      <c r="E9" s="329" t="s">
        <v>25</v>
      </c>
      <c r="F9" s="372">
        <v>18</v>
      </c>
      <c r="G9" s="376">
        <f t="shared" si="0"/>
        <v>384278.39999999997</v>
      </c>
      <c r="H9" s="296">
        <v>21348.799999999999</v>
      </c>
      <c r="I9" s="293"/>
      <c r="J9" s="293" t="s">
        <v>923</v>
      </c>
      <c r="K9" s="293">
        <v>250</v>
      </c>
      <c r="L9" s="506">
        <v>4263170</v>
      </c>
      <c r="M9" s="293"/>
      <c r="N9" s="502" t="s">
        <v>924</v>
      </c>
      <c r="O9" s="293">
        <v>75</v>
      </c>
      <c r="P9" s="506">
        <v>1057685</v>
      </c>
      <c r="Q9" s="293">
        <v>75</v>
      </c>
      <c r="R9" s="507">
        <v>1321810</v>
      </c>
      <c r="S9" s="503">
        <v>175</v>
      </c>
      <c r="T9" s="505">
        <f t="shared" ref="T9:T18" si="1">O9+Q9</f>
        <v>150</v>
      </c>
      <c r="U9" s="508">
        <f t="shared" ref="U9:U18" si="2">T9/S9</f>
        <v>0.8571428571428571</v>
      </c>
      <c r="V9" s="293"/>
      <c r="W9" s="293"/>
      <c r="X9" s="293"/>
      <c r="Y9" s="509"/>
      <c r="Z9" s="509"/>
      <c r="AA9" s="509">
        <f>AB8+1</f>
        <v>1301352</v>
      </c>
      <c r="AB9" s="509">
        <f t="shared" ref="AB9:AB40" si="3">AB8+F9</f>
        <v>1301369</v>
      </c>
    </row>
    <row r="10" spans="1:28" ht="20" hidden="1" customHeight="1" x14ac:dyDescent="0.3">
      <c r="A10" s="1"/>
      <c r="B10" s="333" t="s">
        <v>35</v>
      </c>
      <c r="C10" s="333" t="s">
        <v>711</v>
      </c>
      <c r="D10" s="328" t="s">
        <v>32</v>
      </c>
      <c r="E10" s="297" t="s">
        <v>38</v>
      </c>
      <c r="F10" s="372">
        <v>15</v>
      </c>
      <c r="G10" s="376">
        <f t="shared" si="0"/>
        <v>216237</v>
      </c>
      <c r="H10" s="296">
        <v>14415.8</v>
      </c>
      <c r="I10" s="293"/>
      <c r="J10" s="293" t="s">
        <v>924</v>
      </c>
      <c r="K10" s="293">
        <v>75</v>
      </c>
      <c r="L10" s="506">
        <v>1057685</v>
      </c>
      <c r="M10" s="293"/>
      <c r="N10" s="502" t="s">
        <v>33</v>
      </c>
      <c r="O10" s="293">
        <v>250</v>
      </c>
      <c r="P10" s="506">
        <v>4263170</v>
      </c>
      <c r="Q10" s="293">
        <v>574</v>
      </c>
      <c r="R10" s="507">
        <v>9360849.1999999993</v>
      </c>
      <c r="S10" s="503">
        <v>625</v>
      </c>
      <c r="T10" s="505">
        <f t="shared" si="1"/>
        <v>824</v>
      </c>
      <c r="U10" s="508">
        <f t="shared" si="2"/>
        <v>1.3184</v>
      </c>
      <c r="V10" s="293"/>
      <c r="W10" s="293"/>
      <c r="X10" s="293"/>
      <c r="Y10" s="509"/>
      <c r="Z10" s="509"/>
      <c r="AA10" s="509">
        <f t="shared" ref="AA10:AA73" si="4">AB9+1</f>
        <v>1301370</v>
      </c>
      <c r="AB10" s="509">
        <f t="shared" si="3"/>
        <v>1301384</v>
      </c>
    </row>
    <row r="11" spans="1:28" ht="20" hidden="1" customHeight="1" x14ac:dyDescent="0.3">
      <c r="A11" s="1"/>
      <c r="B11" s="333" t="s">
        <v>35</v>
      </c>
      <c r="C11" s="333" t="s">
        <v>713</v>
      </c>
      <c r="D11" s="328" t="s">
        <v>32</v>
      </c>
      <c r="E11" s="329" t="s">
        <v>26</v>
      </c>
      <c r="F11" s="372">
        <v>18</v>
      </c>
      <c r="G11" s="376">
        <f t="shared" si="0"/>
        <v>139514.4</v>
      </c>
      <c r="H11" s="510">
        <v>7750.8</v>
      </c>
      <c r="I11" s="293"/>
      <c r="J11" s="293" t="s">
        <v>925</v>
      </c>
      <c r="K11" s="293">
        <v>125</v>
      </c>
      <c r="L11" s="506">
        <v>1527125</v>
      </c>
      <c r="M11" s="293"/>
      <c r="N11" s="502" t="s">
        <v>932</v>
      </c>
      <c r="O11" s="293">
        <v>254</v>
      </c>
      <c r="P11" s="506">
        <v>3335079.2</v>
      </c>
      <c r="Q11" s="293">
        <v>200</v>
      </c>
      <c r="R11" s="507">
        <v>2186910</v>
      </c>
      <c r="S11" s="503">
        <v>800</v>
      </c>
      <c r="T11" s="505">
        <f t="shared" si="1"/>
        <v>454</v>
      </c>
      <c r="U11" s="508">
        <f t="shared" si="2"/>
        <v>0.5675</v>
      </c>
      <c r="V11" s="293"/>
      <c r="W11" s="293" t="s">
        <v>965</v>
      </c>
      <c r="X11" s="293"/>
      <c r="Y11" s="509"/>
      <c r="Z11" s="509"/>
      <c r="AA11" s="509">
        <f t="shared" si="4"/>
        <v>1301385</v>
      </c>
      <c r="AB11" s="509">
        <f t="shared" si="3"/>
        <v>1301402</v>
      </c>
    </row>
    <row r="12" spans="1:28" ht="20" hidden="1" customHeight="1" x14ac:dyDescent="0.3">
      <c r="A12" s="1"/>
      <c r="B12" s="333" t="s">
        <v>35</v>
      </c>
      <c r="C12" s="333" t="s">
        <v>715</v>
      </c>
      <c r="D12" s="328" t="s">
        <v>32</v>
      </c>
      <c r="E12" s="372" t="s">
        <v>27</v>
      </c>
      <c r="F12" s="372">
        <v>20</v>
      </c>
      <c r="G12" s="376">
        <f t="shared" si="0"/>
        <v>230316</v>
      </c>
      <c r="H12" s="296">
        <v>11515.8</v>
      </c>
      <c r="I12" s="293"/>
      <c r="J12" s="293" t="s">
        <v>926</v>
      </c>
      <c r="K12" s="293">
        <v>254</v>
      </c>
      <c r="L12" s="506">
        <v>3335079.2</v>
      </c>
      <c r="M12" s="293"/>
      <c r="N12" s="502" t="s">
        <v>933</v>
      </c>
      <c r="O12" s="293">
        <v>125</v>
      </c>
      <c r="P12" s="506">
        <v>1527125</v>
      </c>
      <c r="Q12" s="293">
        <v>50</v>
      </c>
      <c r="R12" s="507">
        <v>599790</v>
      </c>
      <c r="S12" s="503">
        <v>275</v>
      </c>
      <c r="T12" s="505">
        <f>O12+Q12+V12</f>
        <v>850</v>
      </c>
      <c r="U12" s="508">
        <f t="shared" si="2"/>
        <v>3.0909090909090908</v>
      </c>
      <c r="V12" s="504">
        <v>675</v>
      </c>
      <c r="W12" s="293" t="s">
        <v>965</v>
      </c>
      <c r="X12" s="293"/>
      <c r="Y12" s="509"/>
      <c r="Z12" s="509"/>
      <c r="AA12" s="509">
        <f t="shared" si="4"/>
        <v>1301403</v>
      </c>
      <c r="AB12" s="509">
        <f t="shared" si="3"/>
        <v>1301422</v>
      </c>
    </row>
    <row r="13" spans="1:28" ht="20" hidden="1" customHeight="1" x14ac:dyDescent="0.3">
      <c r="A13" s="1"/>
      <c r="B13" s="333" t="s">
        <v>35</v>
      </c>
      <c r="C13" s="333" t="s">
        <v>717</v>
      </c>
      <c r="D13" s="328" t="s">
        <v>32</v>
      </c>
      <c r="E13" s="372" t="s">
        <v>28</v>
      </c>
      <c r="F13" s="372">
        <v>20</v>
      </c>
      <c r="G13" s="376">
        <f t="shared" si="0"/>
        <v>237416</v>
      </c>
      <c r="H13" s="296">
        <v>11870.8</v>
      </c>
      <c r="I13" s="293"/>
      <c r="J13" s="293" t="s">
        <v>927</v>
      </c>
      <c r="K13" s="293">
        <v>145</v>
      </c>
      <c r="L13" s="506">
        <v>2051906</v>
      </c>
      <c r="M13" s="293"/>
      <c r="N13" s="502" t="s">
        <v>927</v>
      </c>
      <c r="O13" s="293">
        <v>145</v>
      </c>
      <c r="P13" s="506">
        <v>2051906</v>
      </c>
      <c r="Q13" s="293">
        <v>855</v>
      </c>
      <c r="R13" s="507">
        <v>9302444</v>
      </c>
      <c r="S13" s="503">
        <v>1150</v>
      </c>
      <c r="T13" s="505">
        <f>O13+Q13+V13</f>
        <v>1095</v>
      </c>
      <c r="U13" s="508">
        <f t="shared" si="2"/>
        <v>0.95217391304347831</v>
      </c>
      <c r="V13" s="504">
        <v>95</v>
      </c>
      <c r="W13" s="293" t="s">
        <v>965</v>
      </c>
      <c r="X13" s="293"/>
      <c r="Y13" s="509"/>
      <c r="Z13" s="509"/>
      <c r="AA13" s="509">
        <f t="shared" si="4"/>
        <v>1301423</v>
      </c>
      <c r="AB13" s="509">
        <f t="shared" si="3"/>
        <v>1301442</v>
      </c>
    </row>
    <row r="14" spans="1:28" ht="20" hidden="1" customHeight="1" x14ac:dyDescent="0.3">
      <c r="A14" s="1"/>
      <c r="B14" s="333" t="s">
        <v>35</v>
      </c>
      <c r="C14" s="333" t="s">
        <v>719</v>
      </c>
      <c r="D14" s="328" t="s">
        <v>32</v>
      </c>
      <c r="E14" s="298" t="s">
        <v>29</v>
      </c>
      <c r="F14" s="372">
        <v>15</v>
      </c>
      <c r="G14" s="376">
        <f t="shared" si="0"/>
        <v>515727.00000000006</v>
      </c>
      <c r="H14" s="296">
        <v>34381.800000000003</v>
      </c>
      <c r="I14" s="293"/>
      <c r="J14" s="293" t="s">
        <v>928</v>
      </c>
      <c r="K14" s="293">
        <v>325</v>
      </c>
      <c r="L14" s="506">
        <v>4495060</v>
      </c>
      <c r="M14" s="293"/>
      <c r="N14" s="502" t="s">
        <v>934</v>
      </c>
      <c r="O14" s="293">
        <v>325</v>
      </c>
      <c r="P14" s="506">
        <v>4495060</v>
      </c>
      <c r="Q14" s="293">
        <v>1770</v>
      </c>
      <c r="R14" s="507">
        <v>28433686</v>
      </c>
      <c r="S14" s="503">
        <v>2475</v>
      </c>
      <c r="T14" s="505">
        <f>O14+Q14+V14</f>
        <v>2188</v>
      </c>
      <c r="U14" s="508">
        <f t="shared" si="2"/>
        <v>0.88404040404040407</v>
      </c>
      <c r="V14" s="504">
        <v>93</v>
      </c>
      <c r="W14" s="293" t="s">
        <v>965</v>
      </c>
      <c r="X14" s="293"/>
      <c r="Y14" s="509"/>
      <c r="Z14" s="509"/>
      <c r="AA14" s="509">
        <f t="shared" si="4"/>
        <v>1301443</v>
      </c>
      <c r="AB14" s="509">
        <f t="shared" si="3"/>
        <v>1301457</v>
      </c>
    </row>
    <row r="15" spans="1:28" ht="20" hidden="1" customHeight="1" x14ac:dyDescent="0.3">
      <c r="A15" s="1"/>
      <c r="B15" s="333" t="s">
        <v>35</v>
      </c>
      <c r="C15" s="333" t="s">
        <v>721</v>
      </c>
      <c r="D15" s="328" t="s">
        <v>32</v>
      </c>
      <c r="E15" s="334" t="s">
        <v>404</v>
      </c>
      <c r="F15" s="372">
        <v>15</v>
      </c>
      <c r="G15" s="376">
        <f t="shared" si="0"/>
        <v>274512</v>
      </c>
      <c r="H15" s="296">
        <v>18300.8</v>
      </c>
      <c r="I15" s="293"/>
      <c r="J15" s="293" t="s">
        <v>929</v>
      </c>
      <c r="K15" s="293">
        <v>300</v>
      </c>
      <c r="L15" s="506">
        <v>4608410</v>
      </c>
      <c r="M15" s="293"/>
      <c r="N15" s="502" t="s">
        <v>935</v>
      </c>
      <c r="O15" s="293">
        <v>300</v>
      </c>
      <c r="P15" s="506">
        <v>4608410</v>
      </c>
      <c r="Q15" s="293">
        <v>350</v>
      </c>
      <c r="R15" s="507">
        <v>5032385</v>
      </c>
      <c r="S15" s="503">
        <v>1400</v>
      </c>
      <c r="T15" s="505">
        <f t="shared" si="1"/>
        <v>650</v>
      </c>
      <c r="U15" s="508">
        <f t="shared" si="2"/>
        <v>0.4642857142857143</v>
      </c>
      <c r="V15" s="504"/>
      <c r="W15" s="293"/>
      <c r="X15" s="293"/>
      <c r="Y15" s="509"/>
      <c r="Z15" s="509"/>
      <c r="AA15" s="509">
        <f t="shared" si="4"/>
        <v>1301458</v>
      </c>
      <c r="AB15" s="509">
        <f t="shared" si="3"/>
        <v>1301472</v>
      </c>
    </row>
    <row r="16" spans="1:28" ht="20" hidden="1" customHeight="1" x14ac:dyDescent="0.3">
      <c r="A16" s="1"/>
      <c r="B16" s="333" t="s">
        <v>35</v>
      </c>
      <c r="C16" s="333" t="s">
        <v>723</v>
      </c>
      <c r="D16" s="328" t="s">
        <v>32</v>
      </c>
      <c r="E16" s="329" t="s">
        <v>30</v>
      </c>
      <c r="F16" s="372">
        <v>15</v>
      </c>
      <c r="G16" s="376">
        <f t="shared" si="0"/>
        <v>356337</v>
      </c>
      <c r="H16" s="296">
        <v>23755.8</v>
      </c>
      <c r="I16" s="293"/>
      <c r="J16" s="293" t="s">
        <v>938</v>
      </c>
      <c r="K16" s="293">
        <v>100</v>
      </c>
      <c r="L16" s="507">
        <v>775080</v>
      </c>
      <c r="M16" s="293"/>
      <c r="N16" s="502" t="s">
        <v>936</v>
      </c>
      <c r="O16" s="293"/>
      <c r="P16" s="507"/>
      <c r="Q16" s="293">
        <v>200</v>
      </c>
      <c r="R16" s="507">
        <v>1550160</v>
      </c>
      <c r="S16" s="503">
        <v>75</v>
      </c>
      <c r="T16" s="505">
        <f>O16+Q16+V16</f>
        <v>650</v>
      </c>
      <c r="U16" s="508">
        <f t="shared" si="2"/>
        <v>8.6666666666666661</v>
      </c>
      <c r="V16" s="511">
        <v>450</v>
      </c>
      <c r="W16" s="293"/>
      <c r="X16" s="293"/>
      <c r="Y16" s="509"/>
      <c r="Z16" s="509"/>
      <c r="AA16" s="509">
        <f t="shared" si="4"/>
        <v>1301473</v>
      </c>
      <c r="AB16" s="509">
        <f t="shared" si="3"/>
        <v>1301487</v>
      </c>
    </row>
    <row r="17" spans="1:28" ht="20" hidden="1" customHeight="1" x14ac:dyDescent="0.3">
      <c r="A17" s="1"/>
      <c r="B17" s="333" t="s">
        <v>35</v>
      </c>
      <c r="C17" s="333" t="s">
        <v>725</v>
      </c>
      <c r="D17" s="328" t="s">
        <v>32</v>
      </c>
      <c r="E17" s="299" t="s">
        <v>31</v>
      </c>
      <c r="F17" s="372">
        <v>20</v>
      </c>
      <c r="G17" s="376">
        <f t="shared" si="0"/>
        <v>324816</v>
      </c>
      <c r="H17" s="510">
        <v>16240.8</v>
      </c>
      <c r="I17" s="293"/>
      <c r="J17" s="293" t="s">
        <v>930</v>
      </c>
      <c r="K17" s="293">
        <v>248</v>
      </c>
      <c r="L17" s="506">
        <v>4490446.4000000004</v>
      </c>
      <c r="M17" s="293"/>
      <c r="N17" s="502" t="s">
        <v>48</v>
      </c>
      <c r="O17" s="293">
        <v>248</v>
      </c>
      <c r="P17" s="506">
        <v>4490446.4000000004</v>
      </c>
      <c r="Q17" s="293">
        <v>690</v>
      </c>
      <c r="R17" s="507">
        <v>11868572</v>
      </c>
      <c r="S17" s="503">
        <v>1084</v>
      </c>
      <c r="T17" s="505">
        <f t="shared" si="1"/>
        <v>938</v>
      </c>
      <c r="U17" s="508">
        <f t="shared" si="2"/>
        <v>0.86531365313653141</v>
      </c>
      <c r="V17" s="293"/>
      <c r="W17" s="293"/>
      <c r="X17" s="293"/>
      <c r="Y17" s="509"/>
      <c r="Z17" s="509"/>
      <c r="AA17" s="509">
        <f t="shared" si="4"/>
        <v>1301488</v>
      </c>
      <c r="AB17" s="509">
        <f t="shared" si="3"/>
        <v>1301507</v>
      </c>
    </row>
    <row r="18" spans="1:28" ht="20" hidden="1" customHeight="1" x14ac:dyDescent="0.3">
      <c r="A18" s="1"/>
      <c r="B18" s="333" t="s">
        <v>35</v>
      </c>
      <c r="C18" s="333" t="s">
        <v>727</v>
      </c>
      <c r="D18" s="328" t="s">
        <v>32</v>
      </c>
      <c r="E18" s="334" t="s">
        <v>408</v>
      </c>
      <c r="F18" s="372">
        <v>20</v>
      </c>
      <c r="G18" s="376">
        <f t="shared" si="0"/>
        <v>366316</v>
      </c>
      <c r="H18" s="296">
        <v>18315.8</v>
      </c>
      <c r="I18" s="293"/>
      <c r="J18" s="293"/>
      <c r="K18" s="505">
        <f>SUM(K8:K17)</f>
        <v>2058</v>
      </c>
      <c r="L18" s="507">
        <f>SUM(L8:L17)</f>
        <v>30721399.399999999</v>
      </c>
      <c r="M18" s="293"/>
      <c r="N18" s="502" t="s">
        <v>937</v>
      </c>
      <c r="O18" s="293">
        <v>100</v>
      </c>
      <c r="P18" s="507">
        <v>775080</v>
      </c>
      <c r="Q18" s="293">
        <v>50</v>
      </c>
      <c r="R18" s="507">
        <v>387540</v>
      </c>
      <c r="S18" s="503">
        <v>100</v>
      </c>
      <c r="T18" s="505">
        <f t="shared" si="1"/>
        <v>150</v>
      </c>
      <c r="U18" s="508">
        <f t="shared" si="2"/>
        <v>1.5</v>
      </c>
      <c r="V18" s="293"/>
      <c r="W18" s="293"/>
      <c r="X18" s="293"/>
      <c r="Y18" s="509"/>
      <c r="Z18" s="509"/>
      <c r="AA18" s="509">
        <f t="shared" si="4"/>
        <v>1301508</v>
      </c>
      <c r="AB18" s="509">
        <f t="shared" si="3"/>
        <v>1301527</v>
      </c>
    </row>
    <row r="19" spans="1:28" ht="20" hidden="1" customHeight="1" x14ac:dyDescent="0.3">
      <c r="A19" s="1"/>
      <c r="B19" s="333" t="s">
        <v>35</v>
      </c>
      <c r="C19" s="333" t="s">
        <v>729</v>
      </c>
      <c r="D19" s="328" t="s">
        <v>32</v>
      </c>
      <c r="E19" s="329" t="s">
        <v>409</v>
      </c>
      <c r="F19" s="372">
        <v>20</v>
      </c>
      <c r="G19" s="376">
        <f t="shared" si="0"/>
        <v>374316</v>
      </c>
      <c r="H19" s="296">
        <v>18715.8</v>
      </c>
      <c r="I19" s="293"/>
      <c r="J19" s="293"/>
      <c r="K19" s="293"/>
      <c r="L19" s="293"/>
      <c r="M19" s="293"/>
      <c r="N19" s="293"/>
      <c r="O19" s="505">
        <f>SUM(O8:O18)</f>
        <v>2058</v>
      </c>
      <c r="P19" s="505">
        <f>SUM(P8:P18)</f>
        <v>30721399.399999999</v>
      </c>
      <c r="Q19" s="505">
        <f>SUM(Q8:Q18)</f>
        <v>5404</v>
      </c>
      <c r="R19" s="507">
        <f>SUM(R8:R18)</f>
        <v>78683713.200000003</v>
      </c>
      <c r="S19" s="293"/>
      <c r="T19" s="293"/>
      <c r="U19" s="293"/>
      <c r="V19" s="293"/>
      <c r="W19" s="293"/>
      <c r="X19" s="293"/>
      <c r="Y19" s="509"/>
      <c r="Z19" s="509"/>
      <c r="AA19" s="509">
        <f t="shared" si="4"/>
        <v>1301528</v>
      </c>
      <c r="AB19" s="509">
        <f t="shared" si="3"/>
        <v>1301547</v>
      </c>
    </row>
    <row r="20" spans="1:28" ht="20" hidden="1" customHeight="1" x14ac:dyDescent="0.3">
      <c r="A20" s="1"/>
      <c r="B20" s="333" t="s">
        <v>35</v>
      </c>
      <c r="C20" s="333" t="s">
        <v>731</v>
      </c>
      <c r="D20" s="328" t="s">
        <v>32</v>
      </c>
      <c r="E20" s="300" t="s">
        <v>39</v>
      </c>
      <c r="F20" s="372">
        <v>20</v>
      </c>
      <c r="G20" s="376">
        <f t="shared" si="0"/>
        <v>170016</v>
      </c>
      <c r="H20" s="510">
        <v>8500.7999999999993</v>
      </c>
      <c r="I20" s="293"/>
      <c r="J20" s="293"/>
      <c r="K20" s="293"/>
      <c r="L20" s="293"/>
      <c r="M20" s="293"/>
      <c r="N20" s="293"/>
      <c r="O20" s="293"/>
      <c r="P20" s="293"/>
      <c r="Q20" s="293"/>
      <c r="R20" s="293"/>
      <c r="S20" s="293"/>
      <c r="T20" s="293"/>
      <c r="U20" s="293"/>
      <c r="V20" s="293"/>
      <c r="W20" s="293"/>
      <c r="X20" s="293"/>
      <c r="Y20" s="509"/>
      <c r="Z20" s="509"/>
      <c r="AA20" s="509">
        <f t="shared" si="4"/>
        <v>1301548</v>
      </c>
      <c r="AB20" s="509">
        <f t="shared" si="3"/>
        <v>1301567</v>
      </c>
    </row>
    <row r="21" spans="1:28" ht="20" hidden="1" customHeight="1" x14ac:dyDescent="0.3">
      <c r="A21" s="1"/>
      <c r="B21" s="333" t="s">
        <v>35</v>
      </c>
      <c r="C21" s="333" t="s">
        <v>733</v>
      </c>
      <c r="D21" s="328" t="s">
        <v>33</v>
      </c>
      <c r="E21" s="329" t="s">
        <v>24</v>
      </c>
      <c r="F21" s="372">
        <v>20</v>
      </c>
      <c r="G21" s="376">
        <f t="shared" si="0"/>
        <v>527636</v>
      </c>
      <c r="H21" s="296">
        <v>26381.8</v>
      </c>
      <c r="I21" s="293"/>
      <c r="J21" s="293"/>
      <c r="K21" s="293"/>
      <c r="L21" s="293"/>
      <c r="M21" s="293"/>
      <c r="N21" s="293"/>
      <c r="O21" s="293"/>
      <c r="P21" s="293"/>
      <c r="Q21" s="293"/>
      <c r="R21" s="293"/>
      <c r="S21" s="293"/>
      <c r="T21" s="293"/>
      <c r="U21" s="293"/>
      <c r="V21" s="293"/>
      <c r="W21" s="293"/>
      <c r="X21" s="293"/>
      <c r="Y21" s="509"/>
      <c r="Z21" s="509"/>
      <c r="AA21" s="509">
        <f t="shared" si="4"/>
        <v>1301568</v>
      </c>
      <c r="AB21" s="509">
        <f t="shared" si="3"/>
        <v>1301587</v>
      </c>
    </row>
    <row r="22" spans="1:28" ht="20" hidden="1" customHeight="1" x14ac:dyDescent="0.3">
      <c r="A22" s="1"/>
      <c r="B22" s="333" t="s">
        <v>35</v>
      </c>
      <c r="C22" s="333" t="s">
        <v>735</v>
      </c>
      <c r="D22" s="328" t="s">
        <v>33</v>
      </c>
      <c r="E22" s="329" t="s">
        <v>25</v>
      </c>
      <c r="F22" s="372">
        <v>23</v>
      </c>
      <c r="G22" s="376">
        <f t="shared" si="0"/>
        <v>491022.39999999997</v>
      </c>
      <c r="H22" s="296">
        <v>21348.799999999999</v>
      </c>
      <c r="I22" s="293"/>
      <c r="J22" s="293"/>
      <c r="K22" s="293"/>
      <c r="L22" s="293"/>
      <c r="M22" s="293"/>
      <c r="N22" s="293"/>
      <c r="O22" s="293"/>
      <c r="P22" s="293"/>
      <c r="Q22" s="293"/>
      <c r="R22" s="293"/>
      <c r="S22" s="293"/>
      <c r="T22" s="293"/>
      <c r="U22" s="293"/>
      <c r="V22" s="293"/>
      <c r="W22" s="293"/>
      <c r="X22" s="293"/>
      <c r="Y22" s="509"/>
      <c r="Z22" s="509"/>
      <c r="AA22" s="509">
        <f t="shared" si="4"/>
        <v>1301588</v>
      </c>
      <c r="AB22" s="509">
        <f t="shared" si="3"/>
        <v>1301610</v>
      </c>
    </row>
    <row r="23" spans="1:28" ht="20" hidden="1" customHeight="1" x14ac:dyDescent="0.3">
      <c r="A23" s="1"/>
      <c r="B23" s="333" t="s">
        <v>35</v>
      </c>
      <c r="C23" s="333" t="s">
        <v>737</v>
      </c>
      <c r="D23" s="328" t="s">
        <v>33</v>
      </c>
      <c r="E23" s="300" t="s">
        <v>39</v>
      </c>
      <c r="F23" s="372">
        <v>25</v>
      </c>
      <c r="G23" s="376">
        <f t="shared" si="0"/>
        <v>212519.99999999997</v>
      </c>
      <c r="H23" s="510">
        <v>8500.7999999999993</v>
      </c>
      <c r="I23" s="293"/>
      <c r="J23" s="293"/>
      <c r="K23" s="293"/>
      <c r="L23" s="293"/>
      <c r="M23" s="293"/>
      <c r="N23" s="293"/>
      <c r="O23" s="293"/>
      <c r="P23" s="293"/>
      <c r="Q23" s="293"/>
      <c r="R23" s="293"/>
      <c r="S23" s="293"/>
      <c r="T23" s="293"/>
      <c r="U23" s="293"/>
      <c r="V23" s="293"/>
      <c r="W23" s="293"/>
      <c r="X23" s="293"/>
      <c r="Y23" s="509"/>
      <c r="Z23" s="509"/>
      <c r="AA23" s="509">
        <f t="shared" si="4"/>
        <v>1301611</v>
      </c>
      <c r="AB23" s="509">
        <f t="shared" si="3"/>
        <v>1301635</v>
      </c>
    </row>
    <row r="24" spans="1:28" ht="20" hidden="1" customHeight="1" x14ac:dyDescent="0.3">
      <c r="A24" s="1"/>
      <c r="B24" s="333" t="s">
        <v>35</v>
      </c>
      <c r="C24" s="333" t="s">
        <v>739</v>
      </c>
      <c r="D24" s="328" t="s">
        <v>33</v>
      </c>
      <c r="E24" s="329" t="s">
        <v>26</v>
      </c>
      <c r="F24" s="372">
        <v>25</v>
      </c>
      <c r="G24" s="376">
        <f t="shared" si="0"/>
        <v>193770</v>
      </c>
      <c r="H24" s="510">
        <v>7750.8</v>
      </c>
      <c r="I24" s="293"/>
      <c r="J24" s="293"/>
      <c r="K24" s="293"/>
      <c r="L24" s="293"/>
      <c r="M24" s="293"/>
      <c r="N24" s="293"/>
      <c r="O24" s="293"/>
      <c r="P24" s="293"/>
      <c r="Q24" s="293"/>
      <c r="R24" s="293"/>
      <c r="S24" s="293"/>
      <c r="T24" s="293"/>
      <c r="U24" s="293"/>
      <c r="V24" s="293"/>
      <c r="W24" s="293"/>
      <c r="X24" s="293"/>
      <c r="Y24" s="509"/>
      <c r="Z24" s="509"/>
      <c r="AA24" s="509">
        <f t="shared" si="4"/>
        <v>1301636</v>
      </c>
      <c r="AB24" s="509">
        <f t="shared" si="3"/>
        <v>1301660</v>
      </c>
    </row>
    <row r="25" spans="1:28" ht="20" hidden="1" customHeight="1" x14ac:dyDescent="0.3">
      <c r="A25" s="1"/>
      <c r="B25" s="333" t="s">
        <v>35</v>
      </c>
      <c r="C25" s="333" t="s">
        <v>741</v>
      </c>
      <c r="D25" s="328" t="s">
        <v>33</v>
      </c>
      <c r="E25" s="299" t="s">
        <v>31</v>
      </c>
      <c r="F25" s="372">
        <v>25</v>
      </c>
      <c r="G25" s="376">
        <f t="shared" si="0"/>
        <v>406020</v>
      </c>
      <c r="H25" s="510">
        <v>16240.8</v>
      </c>
      <c r="I25" s="293"/>
      <c r="J25" s="293"/>
      <c r="K25" s="293"/>
      <c r="L25" s="293"/>
      <c r="M25" s="293"/>
      <c r="N25" s="293"/>
      <c r="O25" s="293"/>
      <c r="P25" s="293"/>
      <c r="Q25" s="293"/>
      <c r="R25" s="293"/>
      <c r="S25" s="293"/>
      <c r="T25" s="293"/>
      <c r="U25" s="293"/>
      <c r="V25" s="293"/>
      <c r="W25" s="293"/>
      <c r="X25" s="293"/>
      <c r="Y25" s="509"/>
      <c r="Z25" s="509"/>
      <c r="AA25" s="509">
        <f t="shared" si="4"/>
        <v>1301661</v>
      </c>
      <c r="AB25" s="509">
        <f t="shared" si="3"/>
        <v>1301685</v>
      </c>
    </row>
    <row r="26" spans="1:28" ht="20" hidden="1" customHeight="1" x14ac:dyDescent="0.3">
      <c r="A26" s="1"/>
      <c r="B26" s="333" t="s">
        <v>35</v>
      </c>
      <c r="C26" s="333" t="s">
        <v>743</v>
      </c>
      <c r="D26" s="328" t="s">
        <v>33</v>
      </c>
      <c r="E26" s="299" t="s">
        <v>31</v>
      </c>
      <c r="F26" s="372">
        <v>25</v>
      </c>
      <c r="G26" s="376">
        <f t="shared" si="0"/>
        <v>406020</v>
      </c>
      <c r="H26" s="510">
        <v>16240.8</v>
      </c>
      <c r="I26" s="293"/>
      <c r="J26" s="293"/>
      <c r="K26" s="293"/>
      <c r="L26" s="293"/>
      <c r="M26" s="293"/>
      <c r="N26" s="293"/>
      <c r="O26" s="293"/>
      <c r="P26" s="293"/>
      <c r="Q26" s="293"/>
      <c r="R26" s="293"/>
      <c r="S26" s="293"/>
      <c r="T26" s="293"/>
      <c r="U26" s="293"/>
      <c r="V26" s="293"/>
      <c r="W26" s="293"/>
      <c r="X26" s="293"/>
      <c r="Y26" s="509"/>
      <c r="Z26" s="509"/>
      <c r="AA26" s="509">
        <f t="shared" si="4"/>
        <v>1301686</v>
      </c>
      <c r="AB26" s="509">
        <f t="shared" si="3"/>
        <v>1301710</v>
      </c>
    </row>
    <row r="27" spans="1:28" ht="20" hidden="1" customHeight="1" x14ac:dyDescent="0.3">
      <c r="A27" s="1"/>
      <c r="B27" s="333" t="s">
        <v>35</v>
      </c>
      <c r="C27" s="333" t="s">
        <v>745</v>
      </c>
      <c r="D27" s="328" t="s">
        <v>33</v>
      </c>
      <c r="E27" s="334" t="s">
        <v>408</v>
      </c>
      <c r="F27" s="372">
        <v>20</v>
      </c>
      <c r="G27" s="376">
        <f t="shared" si="0"/>
        <v>366316</v>
      </c>
      <c r="H27" s="296">
        <v>18315.8</v>
      </c>
      <c r="I27" s="293"/>
      <c r="J27" s="293"/>
      <c r="K27" s="293"/>
      <c r="L27" s="293"/>
      <c r="M27" s="293"/>
      <c r="N27" s="293"/>
      <c r="O27" s="293"/>
      <c r="P27" s="293"/>
      <c r="Q27" s="293"/>
      <c r="R27" s="293"/>
      <c r="S27" s="293"/>
      <c r="T27" s="293"/>
      <c r="U27" s="293"/>
      <c r="V27" s="293"/>
      <c r="W27" s="293"/>
      <c r="X27" s="293"/>
      <c r="Y27" s="509"/>
      <c r="Z27" s="509"/>
      <c r="AA27" s="509">
        <f t="shared" si="4"/>
        <v>1301711</v>
      </c>
      <c r="AB27" s="509">
        <f t="shared" si="3"/>
        <v>1301730</v>
      </c>
    </row>
    <row r="28" spans="1:28" ht="20" hidden="1" customHeight="1" x14ac:dyDescent="0.3">
      <c r="A28" s="1"/>
      <c r="B28" s="333" t="s">
        <v>35</v>
      </c>
      <c r="C28" s="333" t="s">
        <v>747</v>
      </c>
      <c r="D28" s="328" t="s">
        <v>33</v>
      </c>
      <c r="E28" s="334" t="s">
        <v>408</v>
      </c>
      <c r="F28" s="372">
        <v>20</v>
      </c>
      <c r="G28" s="376">
        <f t="shared" si="0"/>
        <v>366316</v>
      </c>
      <c r="H28" s="296">
        <v>18315.8</v>
      </c>
      <c r="I28" s="293"/>
      <c r="J28" s="293"/>
      <c r="K28" s="293"/>
      <c r="L28" s="293"/>
      <c r="M28" s="293"/>
      <c r="N28" s="293"/>
      <c r="O28" s="293"/>
      <c r="P28" s="293"/>
      <c r="Q28" s="293"/>
      <c r="R28" s="293"/>
      <c r="S28" s="293"/>
      <c r="T28" s="293"/>
      <c r="U28" s="293"/>
      <c r="V28" s="293"/>
      <c r="W28" s="293"/>
      <c r="X28" s="293"/>
      <c r="Y28" s="509"/>
      <c r="Z28" s="509"/>
      <c r="AA28" s="509">
        <f t="shared" si="4"/>
        <v>1301731</v>
      </c>
      <c r="AB28" s="509">
        <f t="shared" si="3"/>
        <v>1301750</v>
      </c>
    </row>
    <row r="29" spans="1:28" ht="20" hidden="1" customHeight="1" x14ac:dyDescent="0.3">
      <c r="A29" s="1"/>
      <c r="B29" s="333" t="s">
        <v>35</v>
      </c>
      <c r="C29" s="333" t="s">
        <v>749</v>
      </c>
      <c r="D29" s="328" t="s">
        <v>33</v>
      </c>
      <c r="E29" s="329" t="s">
        <v>409</v>
      </c>
      <c r="F29" s="372">
        <v>20</v>
      </c>
      <c r="G29" s="376">
        <f t="shared" si="0"/>
        <v>374316</v>
      </c>
      <c r="H29" s="296">
        <v>18715.8</v>
      </c>
      <c r="I29" s="293"/>
      <c r="J29" s="293"/>
      <c r="K29" s="293"/>
      <c r="L29" s="293"/>
      <c r="M29" s="293"/>
      <c r="N29" s="293"/>
      <c r="O29" s="293"/>
      <c r="P29" s="293"/>
      <c r="Q29" s="293"/>
      <c r="R29" s="293"/>
      <c r="S29" s="293"/>
      <c r="T29" s="293"/>
      <c r="U29" s="293"/>
      <c r="V29" s="293"/>
      <c r="W29" s="293"/>
      <c r="X29" s="293"/>
      <c r="Y29" s="509"/>
      <c r="Z29" s="509"/>
      <c r="AA29" s="509">
        <f t="shared" si="4"/>
        <v>1301751</v>
      </c>
      <c r="AB29" s="509">
        <f t="shared" si="3"/>
        <v>1301770</v>
      </c>
    </row>
    <row r="30" spans="1:28" ht="20" hidden="1" customHeight="1" x14ac:dyDescent="0.3">
      <c r="A30" s="1"/>
      <c r="B30" s="333" t="s">
        <v>35</v>
      </c>
      <c r="C30" s="333" t="s">
        <v>751</v>
      </c>
      <c r="D30" s="328" t="s">
        <v>33</v>
      </c>
      <c r="E30" s="329" t="s">
        <v>409</v>
      </c>
      <c r="F30" s="372">
        <v>20</v>
      </c>
      <c r="G30" s="376">
        <f t="shared" si="0"/>
        <v>374316</v>
      </c>
      <c r="H30" s="296">
        <v>18715.8</v>
      </c>
      <c r="I30" s="293"/>
      <c r="J30" s="293"/>
      <c r="K30" s="293"/>
      <c r="L30" s="293"/>
      <c r="M30" s="293"/>
      <c r="N30" s="293"/>
      <c r="O30" s="293"/>
      <c r="P30" s="293"/>
      <c r="Q30" s="293"/>
      <c r="R30" s="293"/>
      <c r="S30" s="293"/>
      <c r="T30" s="293"/>
      <c r="U30" s="293"/>
      <c r="V30" s="293"/>
      <c r="W30" s="293"/>
      <c r="X30" s="293"/>
      <c r="Y30" s="509"/>
      <c r="Z30" s="509"/>
      <c r="AA30" s="509">
        <f t="shared" si="4"/>
        <v>1301771</v>
      </c>
      <c r="AB30" s="509">
        <f t="shared" si="3"/>
        <v>1301790</v>
      </c>
    </row>
    <row r="31" spans="1:28" ht="20" hidden="1" customHeight="1" x14ac:dyDescent="0.3">
      <c r="A31" s="1"/>
      <c r="B31" s="333" t="s">
        <v>35</v>
      </c>
      <c r="C31" s="333" t="s">
        <v>753</v>
      </c>
      <c r="D31" s="328" t="s">
        <v>33</v>
      </c>
      <c r="E31" s="336" t="s">
        <v>231</v>
      </c>
      <c r="F31" s="372">
        <v>25</v>
      </c>
      <c r="G31" s="376">
        <f t="shared" si="0"/>
        <v>502220</v>
      </c>
      <c r="H31" s="510">
        <v>20088.8</v>
      </c>
      <c r="I31" s="293"/>
      <c r="J31" s="293"/>
      <c r="K31" s="293"/>
      <c r="L31" s="293"/>
      <c r="M31" s="293"/>
      <c r="N31" s="293"/>
      <c r="O31" s="293"/>
      <c r="P31" s="293"/>
      <c r="Q31" s="293"/>
      <c r="R31" s="293"/>
      <c r="S31" s="293"/>
      <c r="T31" s="293"/>
      <c r="U31" s="293"/>
      <c r="V31" s="293"/>
      <c r="W31" s="293"/>
      <c r="X31" s="293"/>
      <c r="Y31" s="509"/>
      <c r="Z31" s="509"/>
      <c r="AA31" s="509">
        <f t="shared" si="4"/>
        <v>1301791</v>
      </c>
      <c r="AB31" s="509">
        <f t="shared" si="3"/>
        <v>1301815</v>
      </c>
    </row>
    <row r="32" spans="1:28" ht="20" hidden="1" customHeight="1" x14ac:dyDescent="0.3">
      <c r="A32" s="1"/>
      <c r="B32" s="333" t="s">
        <v>35</v>
      </c>
      <c r="C32" s="333" t="s">
        <v>755</v>
      </c>
      <c r="D32" s="328" t="s">
        <v>34</v>
      </c>
      <c r="E32" s="299" t="s">
        <v>31</v>
      </c>
      <c r="F32" s="377">
        <v>25</v>
      </c>
      <c r="G32" s="376">
        <f t="shared" si="0"/>
        <v>406020</v>
      </c>
      <c r="H32" s="510">
        <v>16240.8</v>
      </c>
      <c r="I32" s="293"/>
      <c r="J32" s="293"/>
      <c r="K32" s="293"/>
      <c r="L32" s="293"/>
      <c r="M32" s="293"/>
      <c r="N32" s="293"/>
      <c r="O32" s="293"/>
      <c r="P32" s="293"/>
      <c r="Q32" s="293"/>
      <c r="R32" s="293"/>
      <c r="S32" s="293"/>
      <c r="T32" s="293"/>
      <c r="U32" s="293"/>
      <c r="V32" s="293"/>
      <c r="W32" s="293"/>
      <c r="X32" s="293"/>
      <c r="Y32" s="509"/>
      <c r="Z32" s="509"/>
      <c r="AA32" s="509">
        <f t="shared" si="4"/>
        <v>1301816</v>
      </c>
      <c r="AB32" s="509">
        <f t="shared" si="3"/>
        <v>1301840</v>
      </c>
    </row>
    <row r="33" spans="1:28" ht="20" hidden="1" customHeight="1" x14ac:dyDescent="0.3">
      <c r="A33" s="1"/>
      <c r="B33" s="333" t="s">
        <v>35</v>
      </c>
      <c r="C33" s="333" t="s">
        <v>757</v>
      </c>
      <c r="D33" s="328" t="s">
        <v>34</v>
      </c>
      <c r="E33" s="329" t="s">
        <v>26</v>
      </c>
      <c r="F33" s="377">
        <v>25</v>
      </c>
      <c r="G33" s="376">
        <f t="shared" si="0"/>
        <v>193770</v>
      </c>
      <c r="H33" s="510">
        <v>7750.8</v>
      </c>
      <c r="I33" s="293"/>
      <c r="J33" s="293"/>
      <c r="K33" s="293"/>
      <c r="L33" s="293"/>
      <c r="M33" s="293"/>
      <c r="N33" s="293"/>
      <c r="O33" s="293"/>
      <c r="P33" s="293"/>
      <c r="Q33" s="293"/>
      <c r="R33" s="293"/>
      <c r="S33" s="293"/>
      <c r="T33" s="293"/>
      <c r="U33" s="293"/>
      <c r="V33" s="293"/>
      <c r="W33" s="293"/>
      <c r="X33" s="293"/>
      <c r="Y33" s="509"/>
      <c r="Z33" s="509"/>
      <c r="AA33" s="509">
        <f t="shared" si="4"/>
        <v>1301841</v>
      </c>
      <c r="AB33" s="509">
        <f t="shared" si="3"/>
        <v>1301865</v>
      </c>
    </row>
    <row r="34" spans="1:28" ht="20" hidden="1" customHeight="1" x14ac:dyDescent="0.3">
      <c r="A34" s="1"/>
      <c r="B34" s="333" t="s">
        <v>35</v>
      </c>
      <c r="C34" s="333" t="s">
        <v>759</v>
      </c>
      <c r="D34" s="328" t="s">
        <v>34</v>
      </c>
      <c r="E34" s="334" t="s">
        <v>408</v>
      </c>
      <c r="F34" s="377">
        <v>25</v>
      </c>
      <c r="G34" s="376">
        <f t="shared" si="0"/>
        <v>457895</v>
      </c>
      <c r="H34" s="296">
        <v>18315.8</v>
      </c>
      <c r="I34" s="293"/>
      <c r="J34" s="293"/>
      <c r="K34" s="293"/>
      <c r="L34" s="293"/>
      <c r="M34" s="293"/>
      <c r="N34" s="293"/>
      <c r="O34" s="293"/>
      <c r="P34" s="293"/>
      <c r="Q34" s="293"/>
      <c r="R34" s="293"/>
      <c r="S34" s="293"/>
      <c r="T34" s="293"/>
      <c r="U34" s="293"/>
      <c r="V34" s="293"/>
      <c r="W34" s="293"/>
      <c r="X34" s="293"/>
      <c r="Y34" s="509"/>
      <c r="Z34" s="509"/>
      <c r="AA34" s="509">
        <f t="shared" si="4"/>
        <v>1301866</v>
      </c>
      <c r="AB34" s="509">
        <f t="shared" si="3"/>
        <v>1301890</v>
      </c>
    </row>
    <row r="35" spans="1:28" ht="20" hidden="1" customHeight="1" x14ac:dyDescent="0.3">
      <c r="A35" s="1"/>
      <c r="B35" s="333" t="s">
        <v>543</v>
      </c>
      <c r="C35" s="333" t="s">
        <v>761</v>
      </c>
      <c r="D35" s="301" t="s">
        <v>547</v>
      </c>
      <c r="E35" s="299" t="s">
        <v>540</v>
      </c>
      <c r="F35" s="328">
        <v>25</v>
      </c>
      <c r="G35" s="376">
        <f t="shared" si="0"/>
        <v>365670</v>
      </c>
      <c r="H35" s="510">
        <v>14626.8</v>
      </c>
      <c r="I35" s="293"/>
      <c r="J35" s="293"/>
      <c r="K35" s="293"/>
      <c r="L35" s="293"/>
      <c r="M35" s="293"/>
      <c r="N35" s="293"/>
      <c r="O35" s="293"/>
      <c r="P35" s="293"/>
      <c r="Q35" s="293"/>
      <c r="R35" s="293"/>
      <c r="S35" s="293"/>
      <c r="T35" s="293"/>
      <c r="U35" s="293"/>
      <c r="V35" s="293"/>
      <c r="W35" s="293"/>
      <c r="X35" s="293"/>
      <c r="Y35" s="509"/>
      <c r="Z35" s="509"/>
      <c r="AA35" s="509">
        <f t="shared" si="4"/>
        <v>1301891</v>
      </c>
      <c r="AB35" s="509">
        <f t="shared" si="3"/>
        <v>1301915</v>
      </c>
    </row>
    <row r="36" spans="1:28" ht="20" hidden="1" customHeight="1" x14ac:dyDescent="0.3">
      <c r="A36" s="1"/>
      <c r="B36" s="333" t="s">
        <v>543</v>
      </c>
      <c r="C36" s="333" t="s">
        <v>763</v>
      </c>
      <c r="D36" s="301" t="s">
        <v>547</v>
      </c>
      <c r="E36" s="299" t="s">
        <v>31</v>
      </c>
      <c r="F36" s="328">
        <v>25</v>
      </c>
      <c r="G36" s="376">
        <f t="shared" si="0"/>
        <v>406020</v>
      </c>
      <c r="H36" s="510">
        <v>16240.8</v>
      </c>
      <c r="I36" s="293"/>
      <c r="J36" s="293"/>
      <c r="K36" s="293"/>
      <c r="L36" s="293"/>
      <c r="M36" s="293"/>
      <c r="N36" s="293"/>
      <c r="O36" s="293"/>
      <c r="P36" s="293"/>
      <c r="Q36" s="293"/>
      <c r="R36" s="293"/>
      <c r="S36" s="293"/>
      <c r="T36" s="293"/>
      <c r="U36" s="293"/>
      <c r="V36" s="293"/>
      <c r="W36" s="293"/>
      <c r="X36" s="293"/>
      <c r="Y36" s="509"/>
      <c r="Z36" s="509"/>
      <c r="AA36" s="509">
        <f t="shared" si="4"/>
        <v>1301916</v>
      </c>
      <c r="AB36" s="509">
        <f t="shared" si="3"/>
        <v>1301940</v>
      </c>
    </row>
    <row r="37" spans="1:28" ht="20" hidden="1" customHeight="1" x14ac:dyDescent="0.3">
      <c r="A37" s="1"/>
      <c r="B37" s="333" t="s">
        <v>543</v>
      </c>
      <c r="C37" s="333" t="s">
        <v>765</v>
      </c>
      <c r="D37" s="301" t="s">
        <v>547</v>
      </c>
      <c r="E37" s="329" t="s">
        <v>26</v>
      </c>
      <c r="F37" s="328">
        <v>25</v>
      </c>
      <c r="G37" s="376">
        <f t="shared" si="0"/>
        <v>193770</v>
      </c>
      <c r="H37" s="510">
        <v>7750.8</v>
      </c>
      <c r="I37" s="293"/>
      <c r="J37" s="293"/>
      <c r="K37" s="293"/>
      <c r="L37" s="293"/>
      <c r="M37" s="293"/>
      <c r="N37" s="293"/>
      <c r="O37" s="293"/>
      <c r="P37" s="293"/>
      <c r="Q37" s="293"/>
      <c r="R37" s="293"/>
      <c r="S37" s="293"/>
      <c r="T37" s="293"/>
      <c r="U37" s="293"/>
      <c r="V37" s="293"/>
      <c r="W37" s="293"/>
      <c r="X37" s="293"/>
      <c r="Y37" s="509"/>
      <c r="Z37" s="509"/>
      <c r="AA37" s="509">
        <f t="shared" si="4"/>
        <v>1301941</v>
      </c>
      <c r="AB37" s="509">
        <f t="shared" si="3"/>
        <v>1301965</v>
      </c>
    </row>
    <row r="38" spans="1:28" ht="20" hidden="1" customHeight="1" x14ac:dyDescent="0.3">
      <c r="A38" s="1"/>
      <c r="B38" s="333" t="s">
        <v>543</v>
      </c>
      <c r="C38" s="333" t="s">
        <v>767</v>
      </c>
      <c r="D38" s="301" t="s">
        <v>547</v>
      </c>
      <c r="E38" s="329" t="s">
        <v>26</v>
      </c>
      <c r="F38" s="328">
        <v>25</v>
      </c>
      <c r="G38" s="376">
        <f t="shared" si="0"/>
        <v>193770</v>
      </c>
      <c r="H38" s="510">
        <v>7750.8</v>
      </c>
      <c r="I38" s="293"/>
      <c r="J38" s="293"/>
      <c r="K38" s="293"/>
      <c r="L38" s="293"/>
      <c r="M38" s="293"/>
      <c r="N38" s="293"/>
      <c r="O38" s="293"/>
      <c r="P38" s="293"/>
      <c r="Q38" s="293"/>
      <c r="R38" s="293"/>
      <c r="S38" s="293"/>
      <c r="T38" s="293"/>
      <c r="U38" s="293"/>
      <c r="V38" s="293"/>
      <c r="W38" s="293"/>
      <c r="X38" s="293"/>
      <c r="Y38" s="509"/>
      <c r="Z38" s="509"/>
      <c r="AA38" s="509">
        <f t="shared" si="4"/>
        <v>1301966</v>
      </c>
      <c r="AB38" s="509">
        <f t="shared" si="3"/>
        <v>1301990</v>
      </c>
    </row>
    <row r="39" spans="1:28" ht="20" hidden="1" customHeight="1" x14ac:dyDescent="0.3">
      <c r="A39" s="1"/>
      <c r="B39" s="333" t="s">
        <v>543</v>
      </c>
      <c r="C39" s="333" t="s">
        <v>769</v>
      </c>
      <c r="D39" s="301" t="s">
        <v>547</v>
      </c>
      <c r="E39" s="299" t="s">
        <v>147</v>
      </c>
      <c r="F39" s="328">
        <v>25</v>
      </c>
      <c r="G39" s="376">
        <f t="shared" si="0"/>
        <v>367895</v>
      </c>
      <c r="H39" s="510">
        <v>14715.8</v>
      </c>
      <c r="I39" s="293"/>
      <c r="J39" s="293"/>
      <c r="K39" s="293"/>
      <c r="L39" s="293"/>
      <c r="M39" s="293"/>
      <c r="N39" s="293"/>
      <c r="O39" s="293"/>
      <c r="P39" s="293"/>
      <c r="Q39" s="293"/>
      <c r="R39" s="293"/>
      <c r="S39" s="293"/>
      <c r="T39" s="293"/>
      <c r="U39" s="293"/>
      <c r="V39" s="293"/>
      <c r="W39" s="293"/>
      <c r="X39" s="293"/>
      <c r="Y39" s="509"/>
      <c r="Z39" s="509"/>
      <c r="AA39" s="509">
        <f t="shared" si="4"/>
        <v>1301991</v>
      </c>
      <c r="AB39" s="509">
        <f t="shared" si="3"/>
        <v>1302015</v>
      </c>
    </row>
    <row r="40" spans="1:28" ht="20" hidden="1" customHeight="1" x14ac:dyDescent="0.3">
      <c r="A40" s="1"/>
      <c r="B40" s="333" t="s">
        <v>543</v>
      </c>
      <c r="C40" s="333" t="s">
        <v>771</v>
      </c>
      <c r="D40" s="301" t="s">
        <v>541</v>
      </c>
      <c r="E40" s="299" t="s">
        <v>31</v>
      </c>
      <c r="F40" s="328">
        <v>20</v>
      </c>
      <c r="G40" s="376">
        <f t="shared" ref="G40:G71" si="5">H40*F40</f>
        <v>324816</v>
      </c>
      <c r="H40" s="510">
        <v>16240.8</v>
      </c>
      <c r="I40" s="293"/>
      <c r="J40" s="293"/>
      <c r="K40" s="293"/>
      <c r="L40" s="293"/>
      <c r="M40" s="293"/>
      <c r="N40" s="293"/>
      <c r="O40" s="293"/>
      <c r="P40" s="293"/>
      <c r="Q40" s="293"/>
      <c r="R40" s="293"/>
      <c r="S40" s="293"/>
      <c r="T40" s="293"/>
      <c r="U40" s="293"/>
      <c r="V40" s="293"/>
      <c r="W40" s="293"/>
      <c r="X40" s="293"/>
      <c r="Y40" s="509"/>
      <c r="Z40" s="509"/>
      <c r="AA40" s="509">
        <f t="shared" si="4"/>
        <v>1302016</v>
      </c>
      <c r="AB40" s="509">
        <f t="shared" si="3"/>
        <v>1302035</v>
      </c>
    </row>
    <row r="41" spans="1:28" ht="20" hidden="1" customHeight="1" x14ac:dyDescent="0.3">
      <c r="A41" s="1"/>
      <c r="B41" s="333" t="s">
        <v>543</v>
      </c>
      <c r="C41" s="333" t="s">
        <v>773</v>
      </c>
      <c r="D41" s="301" t="s">
        <v>542</v>
      </c>
      <c r="E41" s="329" t="s">
        <v>26</v>
      </c>
      <c r="F41" s="328">
        <v>22</v>
      </c>
      <c r="G41" s="376">
        <f t="shared" si="5"/>
        <v>170517.6</v>
      </c>
      <c r="H41" s="510">
        <v>7750.8</v>
      </c>
      <c r="I41" s="293"/>
      <c r="J41" s="293"/>
      <c r="K41" s="293"/>
      <c r="L41" s="293"/>
      <c r="M41" s="293"/>
      <c r="N41" s="293"/>
      <c r="O41" s="293"/>
      <c r="P41" s="293"/>
      <c r="Q41" s="293"/>
      <c r="R41" s="293"/>
      <c r="S41" s="293"/>
      <c r="T41" s="293"/>
      <c r="U41" s="293"/>
      <c r="V41" s="293"/>
      <c r="W41" s="293"/>
      <c r="X41" s="293"/>
      <c r="Y41" s="509"/>
      <c r="Z41" s="509"/>
      <c r="AA41" s="509">
        <f t="shared" si="4"/>
        <v>1302036</v>
      </c>
      <c r="AB41" s="509">
        <f t="shared" ref="AB41:AB72" si="6">AB40+F41</f>
        <v>1302057</v>
      </c>
    </row>
    <row r="42" spans="1:28" ht="20" hidden="1" customHeight="1" x14ac:dyDescent="0.3">
      <c r="A42" s="1"/>
      <c r="B42" s="333" t="s">
        <v>543</v>
      </c>
      <c r="C42" s="333" t="s">
        <v>775</v>
      </c>
      <c r="D42" s="301" t="s">
        <v>542</v>
      </c>
      <c r="E42" s="329" t="s">
        <v>26</v>
      </c>
      <c r="F42" s="328">
        <v>20</v>
      </c>
      <c r="G42" s="376">
        <f t="shared" si="5"/>
        <v>155016</v>
      </c>
      <c r="H42" s="510">
        <v>7750.8</v>
      </c>
      <c r="I42" s="293"/>
      <c r="J42" s="293"/>
      <c r="K42" s="293"/>
      <c r="L42" s="293"/>
      <c r="M42" s="293"/>
      <c r="N42" s="293"/>
      <c r="O42" s="293"/>
      <c r="P42" s="293"/>
      <c r="Q42" s="293"/>
      <c r="R42" s="293"/>
      <c r="S42" s="293"/>
      <c r="T42" s="293"/>
      <c r="U42" s="293"/>
      <c r="V42" s="293"/>
      <c r="W42" s="293"/>
      <c r="X42" s="293"/>
      <c r="Y42" s="509"/>
      <c r="Z42" s="509"/>
      <c r="AA42" s="509">
        <f t="shared" si="4"/>
        <v>1302058</v>
      </c>
      <c r="AB42" s="509">
        <f t="shared" si="6"/>
        <v>1302077</v>
      </c>
    </row>
    <row r="43" spans="1:28" ht="20" hidden="1" customHeight="1" x14ac:dyDescent="0.3">
      <c r="A43" s="1"/>
      <c r="B43" s="333" t="s">
        <v>543</v>
      </c>
      <c r="C43" s="333" t="s">
        <v>777</v>
      </c>
      <c r="D43" s="301" t="s">
        <v>542</v>
      </c>
      <c r="E43" s="329" t="s">
        <v>26</v>
      </c>
      <c r="F43" s="328">
        <v>20</v>
      </c>
      <c r="G43" s="376">
        <f t="shared" si="5"/>
        <v>155016</v>
      </c>
      <c r="H43" s="510">
        <v>7750.8</v>
      </c>
      <c r="I43" s="293"/>
      <c r="J43" s="293"/>
      <c r="K43" s="293"/>
      <c r="L43" s="293"/>
      <c r="M43" s="293"/>
      <c r="N43" s="293"/>
      <c r="O43" s="293"/>
      <c r="P43" s="293"/>
      <c r="Q43" s="293"/>
      <c r="R43" s="293"/>
      <c r="S43" s="293"/>
      <c r="T43" s="293"/>
      <c r="U43" s="293"/>
      <c r="V43" s="293"/>
      <c r="W43" s="293"/>
      <c r="X43" s="293"/>
      <c r="Y43" s="509"/>
      <c r="Z43" s="509"/>
      <c r="AA43" s="509">
        <f t="shared" si="4"/>
        <v>1302078</v>
      </c>
      <c r="AB43" s="509">
        <f t="shared" si="6"/>
        <v>1302097</v>
      </c>
    </row>
    <row r="44" spans="1:28" ht="20" hidden="1" customHeight="1" x14ac:dyDescent="0.3">
      <c r="A44" s="1"/>
      <c r="B44" s="333" t="s">
        <v>543</v>
      </c>
      <c r="C44" s="333" t="s">
        <v>779</v>
      </c>
      <c r="D44" s="301" t="s">
        <v>542</v>
      </c>
      <c r="E44" s="329" t="s">
        <v>26</v>
      </c>
      <c r="F44" s="328">
        <v>20</v>
      </c>
      <c r="G44" s="376">
        <f t="shared" si="5"/>
        <v>155016</v>
      </c>
      <c r="H44" s="510">
        <v>7750.8</v>
      </c>
      <c r="I44" s="293"/>
      <c r="J44" s="293"/>
      <c r="K44" s="293"/>
      <c r="L44" s="293"/>
      <c r="M44" s="293"/>
      <c r="N44" s="293"/>
      <c r="O44" s="293"/>
      <c r="P44" s="293"/>
      <c r="Q44" s="293"/>
      <c r="R44" s="293"/>
      <c r="S44" s="293"/>
      <c r="T44" s="293"/>
      <c r="U44" s="293"/>
      <c r="V44" s="293"/>
      <c r="W44" s="293"/>
      <c r="X44" s="293"/>
      <c r="Y44" s="509"/>
      <c r="Z44" s="509"/>
      <c r="AA44" s="509">
        <f t="shared" si="4"/>
        <v>1302098</v>
      </c>
      <c r="AB44" s="509">
        <f t="shared" si="6"/>
        <v>1302117</v>
      </c>
    </row>
    <row r="45" spans="1:28" ht="20" hidden="1" customHeight="1" x14ac:dyDescent="0.3">
      <c r="A45" s="1"/>
      <c r="B45" s="333" t="s">
        <v>543</v>
      </c>
      <c r="C45" s="333" t="s">
        <v>781</v>
      </c>
      <c r="D45" s="301" t="s">
        <v>542</v>
      </c>
      <c r="E45" s="336" t="s">
        <v>231</v>
      </c>
      <c r="F45" s="373">
        <v>25</v>
      </c>
      <c r="G45" s="376">
        <f t="shared" si="5"/>
        <v>502220</v>
      </c>
      <c r="H45" s="510">
        <v>20088.8</v>
      </c>
      <c r="I45" s="293"/>
      <c r="J45" s="293"/>
      <c r="K45" s="293"/>
      <c r="L45" s="293"/>
      <c r="M45" s="293"/>
      <c r="N45" s="293"/>
      <c r="O45" s="293"/>
      <c r="P45" s="293"/>
      <c r="Q45" s="293"/>
      <c r="R45" s="293"/>
      <c r="S45" s="293"/>
      <c r="T45" s="293"/>
      <c r="U45" s="293"/>
      <c r="V45" s="293"/>
      <c r="W45" s="293"/>
      <c r="X45" s="293"/>
      <c r="Y45" s="509"/>
      <c r="Z45" s="509"/>
      <c r="AA45" s="509">
        <f t="shared" si="4"/>
        <v>1302118</v>
      </c>
      <c r="AB45" s="509">
        <f t="shared" si="6"/>
        <v>1302142</v>
      </c>
    </row>
    <row r="46" spans="1:28" ht="20" hidden="1" customHeight="1" x14ac:dyDescent="0.3">
      <c r="A46" s="1"/>
      <c r="B46" s="333" t="s">
        <v>543</v>
      </c>
      <c r="C46" s="333" t="s">
        <v>783</v>
      </c>
      <c r="D46" s="301" t="s">
        <v>542</v>
      </c>
      <c r="E46" s="336" t="s">
        <v>231</v>
      </c>
      <c r="F46" s="373">
        <v>22</v>
      </c>
      <c r="G46" s="376">
        <f t="shared" si="5"/>
        <v>441953.6</v>
      </c>
      <c r="H46" s="510">
        <v>20088.8</v>
      </c>
      <c r="I46" s="293"/>
      <c r="J46" s="293"/>
      <c r="K46" s="293"/>
      <c r="L46" s="293"/>
      <c r="M46" s="293"/>
      <c r="N46" s="293"/>
      <c r="O46" s="293"/>
      <c r="P46" s="293"/>
      <c r="Q46" s="293"/>
      <c r="R46" s="293"/>
      <c r="S46" s="293"/>
      <c r="T46" s="293"/>
      <c r="U46" s="293"/>
      <c r="V46" s="293"/>
      <c r="W46" s="293"/>
      <c r="X46" s="293"/>
      <c r="Y46" s="509"/>
      <c r="Z46" s="509"/>
      <c r="AA46" s="509">
        <f t="shared" si="4"/>
        <v>1302143</v>
      </c>
      <c r="AB46" s="509">
        <f t="shared" si="6"/>
        <v>1302164</v>
      </c>
    </row>
    <row r="47" spans="1:28" ht="20" hidden="1" customHeight="1" x14ac:dyDescent="0.3">
      <c r="A47" s="1"/>
      <c r="B47" s="333" t="s">
        <v>543</v>
      </c>
      <c r="C47" s="333" t="s">
        <v>785</v>
      </c>
      <c r="D47" s="301" t="s">
        <v>542</v>
      </c>
      <c r="E47" s="299" t="s">
        <v>31</v>
      </c>
      <c r="F47" s="373">
        <v>20</v>
      </c>
      <c r="G47" s="376">
        <f t="shared" si="5"/>
        <v>324816</v>
      </c>
      <c r="H47" s="510">
        <v>16240.8</v>
      </c>
      <c r="I47" s="293"/>
      <c r="J47" s="293"/>
      <c r="K47" s="293"/>
      <c r="L47" s="293"/>
      <c r="M47" s="293"/>
      <c r="N47" s="293"/>
      <c r="O47" s="293"/>
      <c r="P47" s="293"/>
      <c r="Q47" s="293"/>
      <c r="R47" s="293"/>
      <c r="S47" s="293"/>
      <c r="T47" s="293"/>
      <c r="U47" s="293"/>
      <c r="V47" s="293"/>
      <c r="W47" s="293"/>
      <c r="X47" s="293"/>
      <c r="Y47" s="509"/>
      <c r="Z47" s="509"/>
      <c r="AA47" s="509">
        <f t="shared" si="4"/>
        <v>1302165</v>
      </c>
      <c r="AB47" s="509">
        <f t="shared" si="6"/>
        <v>1302184</v>
      </c>
    </row>
    <row r="48" spans="1:28" ht="20" hidden="1" customHeight="1" x14ac:dyDescent="0.3">
      <c r="A48" s="1"/>
      <c r="B48" s="333" t="s">
        <v>543</v>
      </c>
      <c r="C48" s="333" t="s">
        <v>787</v>
      </c>
      <c r="D48" s="301" t="s">
        <v>542</v>
      </c>
      <c r="E48" s="299" t="s">
        <v>31</v>
      </c>
      <c r="F48" s="373">
        <v>20</v>
      </c>
      <c r="G48" s="376">
        <f t="shared" si="5"/>
        <v>324816</v>
      </c>
      <c r="H48" s="510">
        <v>16240.8</v>
      </c>
      <c r="I48" s="293"/>
      <c r="J48" s="293"/>
      <c r="K48" s="293"/>
      <c r="L48" s="293"/>
      <c r="M48" s="293"/>
      <c r="N48" s="293"/>
      <c r="O48" s="293"/>
      <c r="P48" s="293"/>
      <c r="Q48" s="293"/>
      <c r="R48" s="293"/>
      <c r="S48" s="293"/>
      <c r="T48" s="293"/>
      <c r="U48" s="293"/>
      <c r="V48" s="293"/>
      <c r="W48" s="293"/>
      <c r="X48" s="293"/>
      <c r="Y48" s="509"/>
      <c r="Z48" s="509"/>
      <c r="AA48" s="509">
        <f t="shared" si="4"/>
        <v>1302185</v>
      </c>
      <c r="AB48" s="509">
        <f t="shared" si="6"/>
        <v>1302204</v>
      </c>
    </row>
    <row r="49" spans="1:28" ht="20" hidden="1" customHeight="1" x14ac:dyDescent="0.3">
      <c r="A49" s="1"/>
      <c r="B49" s="333" t="s">
        <v>543</v>
      </c>
      <c r="C49" s="333" t="s">
        <v>789</v>
      </c>
      <c r="D49" s="301" t="s">
        <v>542</v>
      </c>
      <c r="E49" s="299" t="s">
        <v>31</v>
      </c>
      <c r="F49" s="373">
        <v>20</v>
      </c>
      <c r="G49" s="376">
        <f t="shared" si="5"/>
        <v>324816</v>
      </c>
      <c r="H49" s="510">
        <v>16240.8</v>
      </c>
      <c r="I49" s="293"/>
      <c r="J49" s="293"/>
      <c r="K49" s="293"/>
      <c r="L49" s="293"/>
      <c r="M49" s="293"/>
      <c r="N49" s="293"/>
      <c r="O49" s="293"/>
      <c r="P49" s="293"/>
      <c r="Q49" s="293"/>
      <c r="R49" s="293"/>
      <c r="S49" s="293"/>
      <c r="T49" s="293"/>
      <c r="U49" s="293"/>
      <c r="V49" s="293"/>
      <c r="W49" s="293"/>
      <c r="X49" s="293"/>
      <c r="Y49" s="509"/>
      <c r="Z49" s="509"/>
      <c r="AA49" s="509">
        <f t="shared" si="4"/>
        <v>1302205</v>
      </c>
      <c r="AB49" s="509">
        <f t="shared" si="6"/>
        <v>1302224</v>
      </c>
    </row>
    <row r="50" spans="1:28" ht="20" hidden="1" customHeight="1" x14ac:dyDescent="0.3">
      <c r="A50" s="1"/>
      <c r="B50" s="333" t="s">
        <v>543</v>
      </c>
      <c r="C50" s="333" t="s">
        <v>791</v>
      </c>
      <c r="D50" s="301" t="s">
        <v>542</v>
      </c>
      <c r="E50" s="300" t="s">
        <v>141</v>
      </c>
      <c r="F50" s="373">
        <v>20</v>
      </c>
      <c r="G50" s="376">
        <f t="shared" si="5"/>
        <v>243556</v>
      </c>
      <c r="H50" s="510">
        <v>12177.8</v>
      </c>
      <c r="I50" s="293"/>
      <c r="J50" s="293"/>
      <c r="K50" s="293"/>
      <c r="L50" s="293"/>
      <c r="M50" s="293"/>
      <c r="N50" s="293"/>
      <c r="O50" s="293"/>
      <c r="P50" s="293"/>
      <c r="Q50" s="293"/>
      <c r="R50" s="293"/>
      <c r="S50" s="293"/>
      <c r="T50" s="293"/>
      <c r="U50" s="293"/>
      <c r="V50" s="293"/>
      <c r="W50" s="293"/>
      <c r="X50" s="293"/>
      <c r="Y50" s="509"/>
      <c r="Z50" s="509"/>
      <c r="AA50" s="509">
        <f t="shared" si="4"/>
        <v>1302225</v>
      </c>
      <c r="AB50" s="509">
        <f t="shared" si="6"/>
        <v>1302244</v>
      </c>
    </row>
    <row r="51" spans="1:28" ht="20" hidden="1" customHeight="1" x14ac:dyDescent="0.3">
      <c r="A51" s="1"/>
      <c r="B51" s="333" t="s">
        <v>543</v>
      </c>
      <c r="C51" s="333" t="s">
        <v>793</v>
      </c>
      <c r="D51" s="301" t="s">
        <v>542</v>
      </c>
      <c r="E51" s="300" t="s">
        <v>39</v>
      </c>
      <c r="F51" s="373">
        <v>25</v>
      </c>
      <c r="G51" s="376">
        <f t="shared" si="5"/>
        <v>212519.99999999997</v>
      </c>
      <c r="H51" s="510">
        <v>8500.7999999999993</v>
      </c>
      <c r="I51" s="293"/>
      <c r="J51" s="293"/>
      <c r="K51" s="293"/>
      <c r="L51" s="293"/>
      <c r="M51" s="293"/>
      <c r="N51" s="293"/>
      <c r="O51" s="293"/>
      <c r="P51" s="293"/>
      <c r="Q51" s="293"/>
      <c r="R51" s="293"/>
      <c r="S51" s="293"/>
      <c r="T51" s="293"/>
      <c r="U51" s="293"/>
      <c r="V51" s="293"/>
      <c r="W51" s="293"/>
      <c r="X51" s="293"/>
      <c r="Y51" s="509"/>
      <c r="Z51" s="509"/>
      <c r="AA51" s="509">
        <f t="shared" si="4"/>
        <v>1302245</v>
      </c>
      <c r="AB51" s="509">
        <f t="shared" si="6"/>
        <v>1302269</v>
      </c>
    </row>
    <row r="52" spans="1:28" ht="20" hidden="1" customHeight="1" x14ac:dyDescent="0.3">
      <c r="A52" s="1"/>
      <c r="B52" s="333" t="s">
        <v>554</v>
      </c>
      <c r="C52" s="333" t="s">
        <v>795</v>
      </c>
      <c r="D52" s="301" t="s">
        <v>549</v>
      </c>
      <c r="E52" s="301" t="s">
        <v>408</v>
      </c>
      <c r="F52" s="378">
        <v>20</v>
      </c>
      <c r="G52" s="376">
        <f t="shared" si="5"/>
        <v>366316</v>
      </c>
      <c r="H52" s="296">
        <v>18315.8</v>
      </c>
      <c r="I52" s="293"/>
      <c r="J52" s="293"/>
      <c r="K52" s="293"/>
      <c r="L52" s="293"/>
      <c r="M52" s="293"/>
      <c r="N52" s="293"/>
      <c r="O52" s="293"/>
      <c r="P52" s="293"/>
      <c r="Q52" s="293"/>
      <c r="R52" s="293"/>
      <c r="S52" s="293"/>
      <c r="T52" s="293"/>
      <c r="U52" s="293"/>
      <c r="V52" s="293"/>
      <c r="W52" s="293"/>
      <c r="X52" s="293"/>
      <c r="Y52" s="509"/>
      <c r="Z52" s="509"/>
      <c r="AA52" s="509">
        <f t="shared" si="4"/>
        <v>1302270</v>
      </c>
      <c r="AB52" s="509">
        <f t="shared" si="6"/>
        <v>1302289</v>
      </c>
    </row>
    <row r="53" spans="1:28" ht="20" hidden="1" customHeight="1" x14ac:dyDescent="0.3">
      <c r="A53" s="1"/>
      <c r="B53" s="333" t="s">
        <v>554</v>
      </c>
      <c r="C53" s="333" t="s">
        <v>797</v>
      </c>
      <c r="D53" s="301" t="s">
        <v>549</v>
      </c>
      <c r="E53" s="334" t="s">
        <v>404</v>
      </c>
      <c r="F53" s="378">
        <v>20</v>
      </c>
      <c r="G53" s="376">
        <f t="shared" si="5"/>
        <v>366016</v>
      </c>
      <c r="H53" s="296">
        <v>18300.8</v>
      </c>
      <c r="I53" s="293"/>
      <c r="J53" s="293"/>
      <c r="K53" s="293"/>
      <c r="L53" s="293"/>
      <c r="M53" s="293"/>
      <c r="N53" s="293"/>
      <c r="O53" s="293"/>
      <c r="P53" s="293"/>
      <c r="Q53" s="293"/>
      <c r="R53" s="293"/>
      <c r="S53" s="293"/>
      <c r="T53" s="293"/>
      <c r="U53" s="293"/>
      <c r="V53" s="293"/>
      <c r="W53" s="293"/>
      <c r="X53" s="293"/>
      <c r="Y53" s="509"/>
      <c r="Z53" s="509"/>
      <c r="AA53" s="509">
        <f t="shared" si="4"/>
        <v>1302290</v>
      </c>
      <c r="AB53" s="509">
        <f t="shared" si="6"/>
        <v>1302309</v>
      </c>
    </row>
    <row r="54" spans="1:28" ht="20" hidden="1" customHeight="1" x14ac:dyDescent="0.3">
      <c r="A54" s="1"/>
      <c r="B54" s="333" t="s">
        <v>554</v>
      </c>
      <c r="C54" s="333" t="s">
        <v>799</v>
      </c>
      <c r="D54" s="301" t="s">
        <v>549</v>
      </c>
      <c r="E54" s="334" t="s">
        <v>404</v>
      </c>
      <c r="F54" s="378">
        <v>20</v>
      </c>
      <c r="G54" s="376">
        <f t="shared" si="5"/>
        <v>366016</v>
      </c>
      <c r="H54" s="296">
        <v>18300.8</v>
      </c>
      <c r="I54" s="293"/>
      <c r="J54" s="293"/>
      <c r="K54" s="293"/>
      <c r="L54" s="293"/>
      <c r="M54" s="293"/>
      <c r="N54" s="293"/>
      <c r="O54" s="293"/>
      <c r="P54" s="293"/>
      <c r="Q54" s="293"/>
      <c r="R54" s="293"/>
      <c r="S54" s="293"/>
      <c r="T54" s="293"/>
      <c r="U54" s="293"/>
      <c r="V54" s="293"/>
      <c r="W54" s="293"/>
      <c r="X54" s="293"/>
      <c r="Y54" s="509"/>
      <c r="Z54" s="509"/>
      <c r="AA54" s="509">
        <f t="shared" si="4"/>
        <v>1302310</v>
      </c>
      <c r="AB54" s="509">
        <f t="shared" si="6"/>
        <v>1302329</v>
      </c>
    </row>
    <row r="55" spans="1:28" ht="20" hidden="1" customHeight="1" x14ac:dyDescent="0.3">
      <c r="A55" s="1"/>
      <c r="B55" s="333" t="s">
        <v>554</v>
      </c>
      <c r="C55" s="333" t="s">
        <v>801</v>
      </c>
      <c r="D55" s="301" t="s">
        <v>549</v>
      </c>
      <c r="E55" s="301" t="s">
        <v>144</v>
      </c>
      <c r="F55" s="378">
        <v>20</v>
      </c>
      <c r="G55" s="376">
        <f t="shared" si="5"/>
        <v>323156</v>
      </c>
      <c r="H55" s="296">
        <v>16157.8</v>
      </c>
      <c r="I55" s="293"/>
      <c r="J55" s="293"/>
      <c r="K55" s="293"/>
      <c r="L55" s="293"/>
      <c r="M55" s="293"/>
      <c r="N55" s="293"/>
      <c r="O55" s="293"/>
      <c r="P55" s="293"/>
      <c r="Q55" s="293"/>
      <c r="R55" s="293"/>
      <c r="S55" s="293"/>
      <c r="T55" s="293"/>
      <c r="U55" s="293"/>
      <c r="V55" s="293"/>
      <c r="W55" s="293"/>
      <c r="X55" s="293"/>
      <c r="Y55" s="509"/>
      <c r="Z55" s="509"/>
      <c r="AA55" s="509">
        <f t="shared" si="4"/>
        <v>1302330</v>
      </c>
      <c r="AB55" s="509">
        <f t="shared" si="6"/>
        <v>1302349</v>
      </c>
    </row>
    <row r="56" spans="1:28" ht="20" hidden="1" customHeight="1" x14ac:dyDescent="0.3">
      <c r="A56" s="1"/>
      <c r="B56" s="333" t="s">
        <v>554</v>
      </c>
      <c r="C56" s="333" t="s">
        <v>803</v>
      </c>
      <c r="D56" s="301" t="s">
        <v>549</v>
      </c>
      <c r="E56" s="301" t="s">
        <v>26</v>
      </c>
      <c r="F56" s="378">
        <v>25</v>
      </c>
      <c r="G56" s="376">
        <f t="shared" si="5"/>
        <v>193770</v>
      </c>
      <c r="H56" s="296">
        <v>7750.8</v>
      </c>
      <c r="I56" s="293"/>
      <c r="J56" s="293"/>
      <c r="K56" s="293"/>
      <c r="L56" s="293"/>
      <c r="M56" s="293"/>
      <c r="N56" s="293"/>
      <c r="O56" s="293"/>
      <c r="P56" s="293"/>
      <c r="Q56" s="293"/>
      <c r="R56" s="293"/>
      <c r="S56" s="293"/>
      <c r="T56" s="293"/>
      <c r="U56" s="293"/>
      <c r="V56" s="293"/>
      <c r="W56" s="293"/>
      <c r="X56" s="293"/>
      <c r="Y56" s="509"/>
      <c r="Z56" s="509"/>
      <c r="AA56" s="509">
        <f t="shared" si="4"/>
        <v>1302350</v>
      </c>
      <c r="AB56" s="509">
        <f t="shared" si="6"/>
        <v>1302374</v>
      </c>
    </row>
    <row r="57" spans="1:28" ht="20" hidden="1" customHeight="1" x14ac:dyDescent="0.3">
      <c r="A57" s="1"/>
      <c r="B57" s="333" t="s">
        <v>554</v>
      </c>
      <c r="C57" s="333" t="s">
        <v>805</v>
      </c>
      <c r="D57" s="301" t="s">
        <v>549</v>
      </c>
      <c r="E57" s="301" t="s">
        <v>488</v>
      </c>
      <c r="F57" s="378">
        <v>20</v>
      </c>
      <c r="G57" s="376">
        <f t="shared" si="5"/>
        <v>218316</v>
      </c>
      <c r="H57" s="296">
        <v>10915.8</v>
      </c>
      <c r="I57" s="293"/>
      <c r="J57" s="293"/>
      <c r="K57" s="293"/>
      <c r="L57" s="293"/>
      <c r="M57" s="293"/>
      <c r="N57" s="293"/>
      <c r="O57" s="293"/>
      <c r="P57" s="293"/>
      <c r="Q57" s="293"/>
      <c r="R57" s="293"/>
      <c r="S57" s="293"/>
      <c r="T57" s="293"/>
      <c r="U57" s="293"/>
      <c r="V57" s="293"/>
      <c r="W57" s="293"/>
      <c r="X57" s="293"/>
      <c r="Y57" s="509"/>
      <c r="Z57" s="509"/>
      <c r="AA57" s="509">
        <f t="shared" si="4"/>
        <v>1302375</v>
      </c>
      <c r="AB57" s="509">
        <f t="shared" si="6"/>
        <v>1302394</v>
      </c>
    </row>
    <row r="58" spans="1:28" ht="20" hidden="1" customHeight="1" x14ac:dyDescent="0.3">
      <c r="A58" s="1"/>
      <c r="B58" s="333" t="s">
        <v>554</v>
      </c>
      <c r="C58" s="333" t="s">
        <v>807</v>
      </c>
      <c r="D58" s="301" t="s">
        <v>549</v>
      </c>
      <c r="E58" s="301" t="s">
        <v>488</v>
      </c>
      <c r="F58" s="378">
        <v>20</v>
      </c>
      <c r="G58" s="376">
        <f t="shared" si="5"/>
        <v>218316</v>
      </c>
      <c r="H58" s="296">
        <v>10915.8</v>
      </c>
      <c r="I58" s="293"/>
      <c r="J58" s="293"/>
      <c r="K58" s="293"/>
      <c r="L58" s="293"/>
      <c r="M58" s="293"/>
      <c r="N58" s="293"/>
      <c r="O58" s="293"/>
      <c r="P58" s="293"/>
      <c r="Q58" s="293"/>
      <c r="R58" s="293"/>
      <c r="S58" s="293"/>
      <c r="T58" s="293"/>
      <c r="U58" s="293"/>
      <c r="V58" s="293"/>
      <c r="W58" s="293"/>
      <c r="X58" s="293"/>
      <c r="Y58" s="509"/>
      <c r="Z58" s="509"/>
      <c r="AA58" s="509">
        <f t="shared" si="4"/>
        <v>1302395</v>
      </c>
      <c r="AB58" s="509">
        <f t="shared" si="6"/>
        <v>1302414</v>
      </c>
    </row>
    <row r="59" spans="1:28" ht="20" hidden="1" customHeight="1" x14ac:dyDescent="0.3">
      <c r="A59" s="1"/>
      <c r="B59" s="333" t="s">
        <v>554</v>
      </c>
      <c r="C59" s="333" t="s">
        <v>809</v>
      </c>
      <c r="D59" s="301" t="s">
        <v>550</v>
      </c>
      <c r="E59" s="305" t="s">
        <v>42</v>
      </c>
      <c r="F59" s="378">
        <v>20</v>
      </c>
      <c r="G59" s="376">
        <f t="shared" si="5"/>
        <v>204236</v>
      </c>
      <c r="H59" s="296">
        <v>10211.799999999999</v>
      </c>
      <c r="I59" s="293"/>
      <c r="J59" s="293"/>
      <c r="K59" s="293"/>
      <c r="L59" s="293"/>
      <c r="M59" s="293"/>
      <c r="N59" s="293"/>
      <c r="O59" s="293"/>
      <c r="P59" s="293"/>
      <c r="Q59" s="293"/>
      <c r="R59" s="293"/>
      <c r="S59" s="293"/>
      <c r="T59" s="293"/>
      <c r="U59" s="293"/>
      <c r="V59" s="293"/>
      <c r="W59" s="293"/>
      <c r="X59" s="293"/>
      <c r="Y59" s="509"/>
      <c r="Z59" s="509"/>
      <c r="AA59" s="509">
        <f t="shared" si="4"/>
        <v>1302415</v>
      </c>
      <c r="AB59" s="509">
        <f t="shared" si="6"/>
        <v>1302434</v>
      </c>
    </row>
    <row r="60" spans="1:28" ht="20" hidden="1" customHeight="1" x14ac:dyDescent="0.3">
      <c r="A60" s="1"/>
      <c r="B60" s="333" t="s">
        <v>554</v>
      </c>
      <c r="C60" s="333" t="s">
        <v>811</v>
      </c>
      <c r="D60" s="301" t="s">
        <v>550</v>
      </c>
      <c r="E60" s="305" t="s">
        <v>42</v>
      </c>
      <c r="F60" s="378">
        <v>20</v>
      </c>
      <c r="G60" s="376">
        <f t="shared" si="5"/>
        <v>204236</v>
      </c>
      <c r="H60" s="296">
        <v>10211.799999999999</v>
      </c>
      <c r="I60" s="293"/>
      <c r="J60" s="293"/>
      <c r="K60" s="293"/>
      <c r="L60" s="293"/>
      <c r="M60" s="293"/>
      <c r="N60" s="293"/>
      <c r="O60" s="293"/>
      <c r="P60" s="293"/>
      <c r="Q60" s="293"/>
      <c r="R60" s="293"/>
      <c r="S60" s="293"/>
      <c r="T60" s="293"/>
      <c r="U60" s="293"/>
      <c r="V60" s="293"/>
      <c r="W60" s="293"/>
      <c r="X60" s="293"/>
      <c r="Y60" s="509"/>
      <c r="Z60" s="509"/>
      <c r="AA60" s="509">
        <f t="shared" si="4"/>
        <v>1302435</v>
      </c>
      <c r="AB60" s="509">
        <f t="shared" si="6"/>
        <v>1302454</v>
      </c>
    </row>
    <row r="61" spans="1:28" ht="20" hidden="1" customHeight="1" x14ac:dyDescent="0.3">
      <c r="A61" s="1"/>
      <c r="B61" s="333" t="s">
        <v>554</v>
      </c>
      <c r="C61" s="333" t="s">
        <v>813</v>
      </c>
      <c r="D61" s="301" t="s">
        <v>550</v>
      </c>
      <c r="E61" s="329" t="s">
        <v>25</v>
      </c>
      <c r="F61" s="378">
        <v>25</v>
      </c>
      <c r="G61" s="376">
        <f t="shared" si="5"/>
        <v>533720</v>
      </c>
      <c r="H61" s="296">
        <v>21348.799999999999</v>
      </c>
      <c r="I61" s="293"/>
      <c r="J61" s="293"/>
      <c r="K61" s="293"/>
      <c r="L61" s="293"/>
      <c r="M61" s="293"/>
      <c r="N61" s="293"/>
      <c r="O61" s="293"/>
      <c r="P61" s="293"/>
      <c r="Q61" s="293"/>
      <c r="R61" s="293"/>
      <c r="S61" s="293"/>
      <c r="T61" s="293"/>
      <c r="U61" s="293"/>
      <c r="V61" s="293"/>
      <c r="W61" s="293"/>
      <c r="X61" s="293"/>
      <c r="Y61" s="509"/>
      <c r="Z61" s="509"/>
      <c r="AA61" s="509">
        <f t="shared" si="4"/>
        <v>1302455</v>
      </c>
      <c r="AB61" s="509">
        <f t="shared" si="6"/>
        <v>1302479</v>
      </c>
    </row>
    <row r="62" spans="1:28" ht="20" hidden="1" customHeight="1" x14ac:dyDescent="0.3">
      <c r="A62" s="1"/>
      <c r="B62" s="333" t="s">
        <v>554</v>
      </c>
      <c r="C62" s="333" t="s">
        <v>815</v>
      </c>
      <c r="D62" s="301" t="s">
        <v>550</v>
      </c>
      <c r="E62" s="329" t="s">
        <v>25</v>
      </c>
      <c r="F62" s="378">
        <v>20</v>
      </c>
      <c r="G62" s="376">
        <f t="shared" si="5"/>
        <v>426976</v>
      </c>
      <c r="H62" s="296">
        <v>21348.799999999999</v>
      </c>
      <c r="I62" s="293"/>
      <c r="J62" s="293"/>
      <c r="K62" s="293"/>
      <c r="L62" s="293"/>
      <c r="M62" s="293"/>
      <c r="N62" s="293"/>
      <c r="O62" s="293"/>
      <c r="P62" s="293"/>
      <c r="Q62" s="293"/>
      <c r="R62" s="293"/>
      <c r="S62" s="293"/>
      <c r="T62" s="293"/>
      <c r="U62" s="293"/>
      <c r="V62" s="293"/>
      <c r="W62" s="293"/>
      <c r="X62" s="293"/>
      <c r="Y62" s="509"/>
      <c r="Z62" s="509"/>
      <c r="AA62" s="509">
        <f t="shared" si="4"/>
        <v>1302480</v>
      </c>
      <c r="AB62" s="509">
        <f t="shared" si="6"/>
        <v>1302499</v>
      </c>
    </row>
    <row r="63" spans="1:28" ht="20" hidden="1" customHeight="1" x14ac:dyDescent="0.3">
      <c r="A63" s="1"/>
      <c r="B63" s="333" t="s">
        <v>554</v>
      </c>
      <c r="C63" s="333" t="s">
        <v>817</v>
      </c>
      <c r="D63" s="301" t="s">
        <v>550</v>
      </c>
      <c r="E63" s="332" t="s">
        <v>40</v>
      </c>
      <c r="F63" s="378">
        <v>25</v>
      </c>
      <c r="G63" s="376">
        <f t="shared" si="5"/>
        <v>277270</v>
      </c>
      <c r="H63" s="296">
        <v>11090.8</v>
      </c>
      <c r="I63" s="293"/>
      <c r="J63" s="293"/>
      <c r="K63" s="293"/>
      <c r="L63" s="293"/>
      <c r="M63" s="293"/>
      <c r="N63" s="293"/>
      <c r="O63" s="293"/>
      <c r="P63" s="293"/>
      <c r="Q63" s="293"/>
      <c r="R63" s="293"/>
      <c r="S63" s="293"/>
      <c r="T63" s="293"/>
      <c r="U63" s="293"/>
      <c r="V63" s="293"/>
      <c r="W63" s="293"/>
      <c r="X63" s="293"/>
      <c r="Y63" s="509"/>
      <c r="Z63" s="509"/>
      <c r="AA63" s="509">
        <f t="shared" si="4"/>
        <v>1302500</v>
      </c>
      <c r="AB63" s="509">
        <f t="shared" si="6"/>
        <v>1302524</v>
      </c>
    </row>
    <row r="64" spans="1:28" ht="20" hidden="1" customHeight="1" x14ac:dyDescent="0.3">
      <c r="A64" s="1"/>
      <c r="B64" s="333" t="s">
        <v>554</v>
      </c>
      <c r="C64" s="333" t="s">
        <v>819</v>
      </c>
      <c r="D64" s="301" t="s">
        <v>550</v>
      </c>
      <c r="E64" s="332" t="s">
        <v>26</v>
      </c>
      <c r="F64" s="378">
        <v>25</v>
      </c>
      <c r="G64" s="376">
        <f t="shared" si="5"/>
        <v>193770</v>
      </c>
      <c r="H64" s="296">
        <v>7750.8</v>
      </c>
      <c r="I64" s="293"/>
      <c r="J64" s="293"/>
      <c r="K64" s="293"/>
      <c r="L64" s="293"/>
      <c r="M64" s="293"/>
      <c r="N64" s="293"/>
      <c r="O64" s="293"/>
      <c r="P64" s="293"/>
      <c r="Q64" s="293"/>
      <c r="R64" s="293"/>
      <c r="S64" s="293"/>
      <c r="T64" s="293"/>
      <c r="U64" s="293"/>
      <c r="V64" s="293"/>
      <c r="W64" s="293"/>
      <c r="X64" s="293"/>
      <c r="Y64" s="509"/>
      <c r="Z64" s="509"/>
      <c r="AA64" s="509">
        <f t="shared" si="4"/>
        <v>1302525</v>
      </c>
      <c r="AB64" s="509">
        <f t="shared" si="6"/>
        <v>1302549</v>
      </c>
    </row>
    <row r="65" spans="1:28" ht="20" hidden="1" customHeight="1" x14ac:dyDescent="0.3">
      <c r="A65" s="1"/>
      <c r="B65" s="333" t="s">
        <v>554</v>
      </c>
      <c r="C65" s="333" t="s">
        <v>821</v>
      </c>
      <c r="D65" s="301" t="s">
        <v>550</v>
      </c>
      <c r="E65" s="332" t="s">
        <v>26</v>
      </c>
      <c r="F65" s="378">
        <v>25</v>
      </c>
      <c r="G65" s="376">
        <f t="shared" si="5"/>
        <v>193770</v>
      </c>
      <c r="H65" s="296">
        <v>7750.8</v>
      </c>
      <c r="I65" s="293"/>
      <c r="J65" s="293"/>
      <c r="K65" s="293"/>
      <c r="L65" s="293"/>
      <c r="M65" s="293"/>
      <c r="N65" s="293"/>
      <c r="O65" s="293"/>
      <c r="P65" s="293"/>
      <c r="Q65" s="293"/>
      <c r="R65" s="293"/>
      <c r="S65" s="293"/>
      <c r="T65" s="293"/>
      <c r="U65" s="293"/>
      <c r="V65" s="293"/>
      <c r="W65" s="293"/>
      <c r="X65" s="293"/>
      <c r="Y65" s="509"/>
      <c r="Z65" s="509"/>
      <c r="AA65" s="509">
        <f t="shared" si="4"/>
        <v>1302550</v>
      </c>
      <c r="AB65" s="509">
        <f t="shared" si="6"/>
        <v>1302574</v>
      </c>
    </row>
    <row r="66" spans="1:28" ht="20" hidden="1" customHeight="1" x14ac:dyDescent="0.3">
      <c r="A66" s="1"/>
      <c r="B66" s="333" t="s">
        <v>554</v>
      </c>
      <c r="C66" s="333" t="s">
        <v>823</v>
      </c>
      <c r="D66" s="301" t="s">
        <v>550</v>
      </c>
      <c r="E66" s="332" t="s">
        <v>26</v>
      </c>
      <c r="F66" s="378">
        <v>20</v>
      </c>
      <c r="G66" s="376">
        <f t="shared" si="5"/>
        <v>155016</v>
      </c>
      <c r="H66" s="296">
        <v>7750.8</v>
      </c>
      <c r="I66" s="293"/>
      <c r="J66" s="293"/>
      <c r="K66" s="293"/>
      <c r="L66" s="293"/>
      <c r="M66" s="293"/>
      <c r="N66" s="293"/>
      <c r="O66" s="293"/>
      <c r="P66" s="293"/>
      <c r="Q66" s="293"/>
      <c r="R66" s="293"/>
      <c r="S66" s="293"/>
      <c r="T66" s="293"/>
      <c r="U66" s="293"/>
      <c r="V66" s="293"/>
      <c r="W66" s="293"/>
      <c r="X66" s="293"/>
      <c r="Y66" s="509"/>
      <c r="Z66" s="509"/>
      <c r="AA66" s="509">
        <f t="shared" si="4"/>
        <v>1302575</v>
      </c>
      <c r="AB66" s="509">
        <f t="shared" si="6"/>
        <v>1302594</v>
      </c>
    </row>
    <row r="67" spans="1:28" ht="20" hidden="1" customHeight="1" x14ac:dyDescent="0.3">
      <c r="A67" s="1"/>
      <c r="B67" s="333" t="s">
        <v>554</v>
      </c>
      <c r="C67" s="333" t="s">
        <v>825</v>
      </c>
      <c r="D67" s="301" t="s">
        <v>550</v>
      </c>
      <c r="E67" s="332" t="s">
        <v>489</v>
      </c>
      <c r="F67" s="378">
        <v>25</v>
      </c>
      <c r="G67" s="376">
        <f t="shared" si="5"/>
        <v>309645</v>
      </c>
      <c r="H67" s="296">
        <v>12385.8</v>
      </c>
      <c r="I67" s="293"/>
      <c r="J67" s="293"/>
      <c r="K67" s="293"/>
      <c r="L67" s="293"/>
      <c r="M67" s="293"/>
      <c r="N67" s="293"/>
      <c r="O67" s="293"/>
      <c r="P67" s="293"/>
      <c r="Q67" s="293"/>
      <c r="R67" s="293"/>
      <c r="S67" s="293"/>
      <c r="T67" s="293"/>
      <c r="U67" s="293"/>
      <c r="V67" s="293"/>
      <c r="W67" s="293"/>
      <c r="X67" s="293"/>
      <c r="Y67" s="509"/>
      <c r="Z67" s="509"/>
      <c r="AA67" s="509">
        <f t="shared" si="4"/>
        <v>1302595</v>
      </c>
      <c r="AB67" s="509">
        <f t="shared" si="6"/>
        <v>1302619</v>
      </c>
    </row>
    <row r="68" spans="1:28" ht="20" hidden="1" customHeight="1" x14ac:dyDescent="0.3">
      <c r="A68" s="1"/>
      <c r="B68" s="333" t="s">
        <v>554</v>
      </c>
      <c r="C68" s="333" t="s">
        <v>827</v>
      </c>
      <c r="D68" s="301" t="s">
        <v>550</v>
      </c>
      <c r="E68" s="332" t="s">
        <v>44</v>
      </c>
      <c r="F68" s="378">
        <v>25</v>
      </c>
      <c r="G68" s="376">
        <f t="shared" si="5"/>
        <v>390520</v>
      </c>
      <c r="H68" s="296">
        <v>15620.8</v>
      </c>
      <c r="I68" s="293"/>
      <c r="J68" s="293"/>
      <c r="K68" s="293"/>
      <c r="L68" s="293"/>
      <c r="M68" s="293"/>
      <c r="N68" s="293"/>
      <c r="O68" s="293"/>
      <c r="P68" s="293"/>
      <c r="Q68" s="293"/>
      <c r="R68" s="293"/>
      <c r="S68" s="293"/>
      <c r="T68" s="293"/>
      <c r="U68" s="293"/>
      <c r="V68" s="293"/>
      <c r="W68" s="293"/>
      <c r="X68" s="293"/>
      <c r="Y68" s="509"/>
      <c r="Z68" s="509"/>
      <c r="AA68" s="509">
        <f t="shared" si="4"/>
        <v>1302620</v>
      </c>
      <c r="AB68" s="509">
        <f t="shared" si="6"/>
        <v>1302644</v>
      </c>
    </row>
    <row r="69" spans="1:28" ht="20" hidden="1" customHeight="1" x14ac:dyDescent="0.3">
      <c r="A69" s="1"/>
      <c r="B69" s="333" t="s">
        <v>554</v>
      </c>
      <c r="C69" s="333" t="s">
        <v>829</v>
      </c>
      <c r="D69" s="301" t="s">
        <v>550</v>
      </c>
      <c r="E69" s="332" t="s">
        <v>228</v>
      </c>
      <c r="F69" s="378">
        <v>25</v>
      </c>
      <c r="G69" s="376">
        <f t="shared" si="5"/>
        <v>231344.99999999997</v>
      </c>
      <c r="H69" s="296">
        <v>9253.7999999999993</v>
      </c>
      <c r="I69" s="293"/>
      <c r="J69" s="293"/>
      <c r="K69" s="293"/>
      <c r="L69" s="293"/>
      <c r="M69" s="293"/>
      <c r="N69" s="293"/>
      <c r="O69" s="293"/>
      <c r="P69" s="293"/>
      <c r="Q69" s="293"/>
      <c r="R69" s="293"/>
      <c r="S69" s="293"/>
      <c r="T69" s="293"/>
      <c r="U69" s="293"/>
      <c r="V69" s="293"/>
      <c r="W69" s="293"/>
      <c r="X69" s="293"/>
      <c r="Y69" s="509"/>
      <c r="Z69" s="509"/>
      <c r="AA69" s="509">
        <f t="shared" si="4"/>
        <v>1302645</v>
      </c>
      <c r="AB69" s="509">
        <f t="shared" si="6"/>
        <v>1302669</v>
      </c>
    </row>
    <row r="70" spans="1:28" ht="20" hidden="1" customHeight="1" x14ac:dyDescent="0.3">
      <c r="A70" s="1"/>
      <c r="B70" s="333" t="s">
        <v>554</v>
      </c>
      <c r="C70" s="333" t="s">
        <v>831</v>
      </c>
      <c r="D70" s="301" t="s">
        <v>550</v>
      </c>
      <c r="E70" s="334" t="s">
        <v>318</v>
      </c>
      <c r="F70" s="378">
        <v>20</v>
      </c>
      <c r="G70" s="376">
        <f t="shared" si="5"/>
        <v>370116</v>
      </c>
      <c r="H70" s="296">
        <v>18505.8</v>
      </c>
      <c r="I70" s="293"/>
      <c r="J70" s="293"/>
      <c r="K70" s="293"/>
      <c r="L70" s="293"/>
      <c r="M70" s="293"/>
      <c r="N70" s="293"/>
      <c r="O70" s="293"/>
      <c r="P70" s="293"/>
      <c r="Q70" s="293"/>
      <c r="R70" s="293"/>
      <c r="S70" s="293"/>
      <c r="T70" s="293"/>
      <c r="U70" s="293"/>
      <c r="V70" s="293"/>
      <c r="W70" s="293"/>
      <c r="X70" s="293"/>
      <c r="Y70" s="509"/>
      <c r="Z70" s="509"/>
      <c r="AA70" s="509">
        <f t="shared" si="4"/>
        <v>1302670</v>
      </c>
      <c r="AB70" s="509">
        <f t="shared" si="6"/>
        <v>1302689</v>
      </c>
    </row>
    <row r="71" spans="1:28" ht="20" hidden="1" customHeight="1" x14ac:dyDescent="0.3">
      <c r="A71" s="1"/>
      <c r="B71" s="333" t="s">
        <v>554</v>
      </c>
      <c r="C71" s="333" t="s">
        <v>833</v>
      </c>
      <c r="D71" s="301" t="s">
        <v>550</v>
      </c>
      <c r="E71" s="336" t="s">
        <v>231</v>
      </c>
      <c r="F71" s="378">
        <v>25</v>
      </c>
      <c r="G71" s="376">
        <f t="shared" si="5"/>
        <v>502220</v>
      </c>
      <c r="H71" s="296">
        <v>20088.8</v>
      </c>
      <c r="I71" s="293"/>
      <c r="J71" s="293"/>
      <c r="K71" s="293"/>
      <c r="L71" s="293"/>
      <c r="M71" s="293"/>
      <c r="N71" s="293"/>
      <c r="O71" s="293"/>
      <c r="P71" s="293"/>
      <c r="Q71" s="293"/>
      <c r="R71" s="293"/>
      <c r="S71" s="293"/>
      <c r="T71" s="293"/>
      <c r="U71" s="293"/>
      <c r="V71" s="293"/>
      <c r="W71" s="293"/>
      <c r="X71" s="293"/>
      <c r="Y71" s="509"/>
      <c r="Z71" s="509"/>
      <c r="AA71" s="509">
        <f t="shared" si="4"/>
        <v>1302690</v>
      </c>
      <c r="AB71" s="509">
        <f t="shared" si="6"/>
        <v>1302714</v>
      </c>
    </row>
    <row r="72" spans="1:28" ht="20" hidden="1" customHeight="1" x14ac:dyDescent="0.3">
      <c r="A72" s="1"/>
      <c r="B72" s="333" t="s">
        <v>554</v>
      </c>
      <c r="C72" s="333" t="s">
        <v>835</v>
      </c>
      <c r="D72" s="301" t="s">
        <v>550</v>
      </c>
      <c r="E72" s="336" t="s">
        <v>231</v>
      </c>
      <c r="F72" s="378">
        <v>25</v>
      </c>
      <c r="G72" s="376">
        <f t="shared" ref="G72:G103" si="7">H72*F72</f>
        <v>502220</v>
      </c>
      <c r="H72" s="296">
        <v>20088.8</v>
      </c>
      <c r="I72" s="293"/>
      <c r="J72" s="293"/>
      <c r="K72" s="293"/>
      <c r="L72" s="293"/>
      <c r="M72" s="293"/>
      <c r="N72" s="293"/>
      <c r="O72" s="293"/>
      <c r="P72" s="293"/>
      <c r="Q72" s="293"/>
      <c r="R72" s="293"/>
      <c r="S72" s="293"/>
      <c r="T72" s="293"/>
      <c r="U72" s="293"/>
      <c r="V72" s="293"/>
      <c r="W72" s="293"/>
      <c r="X72" s="293"/>
      <c r="Y72" s="509"/>
      <c r="Z72" s="509"/>
      <c r="AA72" s="509">
        <f t="shared" si="4"/>
        <v>1302715</v>
      </c>
      <c r="AB72" s="509">
        <f t="shared" si="6"/>
        <v>1302739</v>
      </c>
    </row>
    <row r="73" spans="1:28" ht="20" hidden="1" customHeight="1" x14ac:dyDescent="0.3">
      <c r="A73" s="1"/>
      <c r="B73" s="333" t="s">
        <v>47</v>
      </c>
      <c r="C73" s="333" t="s">
        <v>837</v>
      </c>
      <c r="D73" s="305" t="s">
        <v>36</v>
      </c>
      <c r="E73" s="334" t="s">
        <v>318</v>
      </c>
      <c r="F73" s="374">
        <v>10</v>
      </c>
      <c r="G73" s="376">
        <f t="shared" si="7"/>
        <v>185058</v>
      </c>
      <c r="H73" s="296">
        <v>18505.8</v>
      </c>
      <c r="I73" s="293"/>
      <c r="J73" s="293"/>
      <c r="K73" s="293"/>
      <c r="L73" s="293"/>
      <c r="M73" s="293"/>
      <c r="N73" s="293"/>
      <c r="O73" s="293"/>
      <c r="P73" s="293"/>
      <c r="Q73" s="293"/>
      <c r="R73" s="293"/>
      <c r="S73" s="293"/>
      <c r="T73" s="293"/>
      <c r="U73" s="293"/>
      <c r="V73" s="293"/>
      <c r="W73" s="293"/>
      <c r="X73" s="293"/>
      <c r="Y73" s="509"/>
      <c r="Z73" s="509"/>
      <c r="AA73" s="509">
        <f t="shared" si="4"/>
        <v>1302740</v>
      </c>
      <c r="AB73" s="509">
        <f t="shared" ref="AB73:AB104" si="8">AB72+F73</f>
        <v>1302749</v>
      </c>
    </row>
    <row r="74" spans="1:28" ht="20" hidden="1" customHeight="1" x14ac:dyDescent="0.3">
      <c r="A74" s="1"/>
      <c r="B74" s="333" t="s">
        <v>47</v>
      </c>
      <c r="C74" s="333" t="s">
        <v>839</v>
      </c>
      <c r="D74" s="305" t="s">
        <v>36</v>
      </c>
      <c r="E74" s="334" t="s">
        <v>318</v>
      </c>
      <c r="F74" s="374">
        <v>10</v>
      </c>
      <c r="G74" s="376">
        <f t="shared" si="7"/>
        <v>185058</v>
      </c>
      <c r="H74" s="296">
        <v>18505.8</v>
      </c>
      <c r="I74" s="293"/>
      <c r="J74" s="293"/>
      <c r="K74" s="293"/>
      <c r="L74" s="293"/>
      <c r="M74" s="293"/>
      <c r="N74" s="293"/>
      <c r="O74" s="293"/>
      <c r="P74" s="293"/>
      <c r="Q74" s="293"/>
      <c r="R74" s="293"/>
      <c r="S74" s="293"/>
      <c r="T74" s="293"/>
      <c r="U74" s="293"/>
      <c r="V74" s="293"/>
      <c r="W74" s="293"/>
      <c r="X74" s="293"/>
      <c r="Y74" s="509"/>
      <c r="Z74" s="509"/>
      <c r="AA74" s="509">
        <f t="shared" ref="AA74:AA115" si="9">AB73+1</f>
        <v>1302750</v>
      </c>
      <c r="AB74" s="509">
        <f t="shared" si="8"/>
        <v>1302759</v>
      </c>
    </row>
    <row r="75" spans="1:28" ht="20" hidden="1" customHeight="1" x14ac:dyDescent="0.3">
      <c r="A75" s="1"/>
      <c r="B75" s="333" t="s">
        <v>47</v>
      </c>
      <c r="C75" s="333" t="s">
        <v>841</v>
      </c>
      <c r="D75" s="305" t="s">
        <v>36</v>
      </c>
      <c r="E75" s="305" t="s">
        <v>24</v>
      </c>
      <c r="F75" s="374">
        <v>10</v>
      </c>
      <c r="G75" s="376">
        <f t="shared" si="7"/>
        <v>263818</v>
      </c>
      <c r="H75" s="296">
        <v>26381.8</v>
      </c>
      <c r="I75" s="293"/>
      <c r="J75" s="293"/>
      <c r="K75" s="293"/>
      <c r="L75" s="293"/>
      <c r="M75" s="293"/>
      <c r="N75" s="293"/>
      <c r="O75" s="293"/>
      <c r="P75" s="293"/>
      <c r="Q75" s="293"/>
      <c r="R75" s="293"/>
      <c r="S75" s="293"/>
      <c r="T75" s="293"/>
      <c r="U75" s="293"/>
      <c r="V75" s="293"/>
      <c r="W75" s="293"/>
      <c r="X75" s="293"/>
      <c r="Y75" s="509"/>
      <c r="Z75" s="509"/>
      <c r="AA75" s="509">
        <f t="shared" si="9"/>
        <v>1302760</v>
      </c>
      <c r="AB75" s="509">
        <f t="shared" si="8"/>
        <v>1302769</v>
      </c>
    </row>
    <row r="76" spans="1:28" ht="20" hidden="1" customHeight="1" x14ac:dyDescent="0.3">
      <c r="A76" s="1"/>
      <c r="B76" s="333" t="s">
        <v>47</v>
      </c>
      <c r="C76" s="333" t="s">
        <v>843</v>
      </c>
      <c r="D76" s="305" t="s">
        <v>36</v>
      </c>
      <c r="E76" s="305" t="s">
        <v>37</v>
      </c>
      <c r="F76" s="374">
        <v>10</v>
      </c>
      <c r="G76" s="376">
        <f t="shared" si="7"/>
        <v>125608</v>
      </c>
      <c r="H76" s="296">
        <v>12560.8</v>
      </c>
      <c r="I76" s="293"/>
      <c r="J76" s="293"/>
      <c r="K76" s="293"/>
      <c r="L76" s="293"/>
      <c r="M76" s="293"/>
      <c r="N76" s="293"/>
      <c r="O76" s="293"/>
      <c r="P76" s="293"/>
      <c r="Q76" s="293"/>
      <c r="R76" s="293"/>
      <c r="S76" s="293"/>
      <c r="T76" s="293"/>
      <c r="U76" s="293"/>
      <c r="V76" s="293"/>
      <c r="W76" s="293"/>
      <c r="X76" s="293"/>
      <c r="Y76" s="509"/>
      <c r="Z76" s="509"/>
      <c r="AA76" s="509">
        <f t="shared" si="9"/>
        <v>1302770</v>
      </c>
      <c r="AB76" s="509">
        <f t="shared" si="8"/>
        <v>1302779</v>
      </c>
    </row>
    <row r="77" spans="1:28" ht="20" hidden="1" customHeight="1" x14ac:dyDescent="0.3">
      <c r="A77" s="1"/>
      <c r="B77" s="333" t="s">
        <v>47</v>
      </c>
      <c r="C77" s="333" t="s">
        <v>845</v>
      </c>
      <c r="D77" s="305" t="s">
        <v>36</v>
      </c>
      <c r="E77" s="305" t="s">
        <v>37</v>
      </c>
      <c r="F77" s="374">
        <v>10</v>
      </c>
      <c r="G77" s="376">
        <f t="shared" si="7"/>
        <v>125608</v>
      </c>
      <c r="H77" s="296">
        <v>12560.8</v>
      </c>
      <c r="I77" s="293"/>
      <c r="J77" s="293"/>
      <c r="K77" s="293"/>
      <c r="L77" s="293"/>
      <c r="M77" s="293"/>
      <c r="N77" s="293"/>
      <c r="O77" s="293"/>
      <c r="P77" s="293"/>
      <c r="Q77" s="293"/>
      <c r="R77" s="293"/>
      <c r="S77" s="293"/>
      <c r="T77" s="293"/>
      <c r="U77" s="293"/>
      <c r="V77" s="293"/>
      <c r="W77" s="293"/>
      <c r="X77" s="293"/>
      <c r="Y77" s="509"/>
      <c r="Z77" s="509"/>
      <c r="AA77" s="509">
        <f t="shared" si="9"/>
        <v>1302780</v>
      </c>
      <c r="AB77" s="509">
        <f t="shared" si="8"/>
        <v>1302789</v>
      </c>
    </row>
    <row r="78" spans="1:28" ht="20" hidden="1" customHeight="1" x14ac:dyDescent="0.3">
      <c r="A78" s="1"/>
      <c r="B78" s="333" t="s">
        <v>47</v>
      </c>
      <c r="C78" s="333" t="s">
        <v>847</v>
      </c>
      <c r="D78" s="305" t="s">
        <v>36</v>
      </c>
      <c r="E78" s="329" t="s">
        <v>25</v>
      </c>
      <c r="F78" s="374">
        <v>10</v>
      </c>
      <c r="G78" s="376">
        <f t="shared" si="7"/>
        <v>213488</v>
      </c>
      <c r="H78" s="296">
        <v>21348.799999999999</v>
      </c>
      <c r="I78" s="293"/>
      <c r="J78" s="293"/>
      <c r="K78" s="293"/>
      <c r="L78" s="293"/>
      <c r="M78" s="293"/>
      <c r="N78" s="293"/>
      <c r="O78" s="293"/>
      <c r="P78" s="293"/>
      <c r="Q78" s="293"/>
      <c r="R78" s="293"/>
      <c r="S78" s="293"/>
      <c r="T78" s="293"/>
      <c r="U78" s="293"/>
      <c r="V78" s="293"/>
      <c r="W78" s="293"/>
      <c r="X78" s="293"/>
      <c r="Y78" s="509"/>
      <c r="Z78" s="509"/>
      <c r="AA78" s="509">
        <f t="shared" si="9"/>
        <v>1302790</v>
      </c>
      <c r="AB78" s="509">
        <f t="shared" si="8"/>
        <v>1302799</v>
      </c>
    </row>
    <row r="79" spans="1:28" ht="20" hidden="1" customHeight="1" x14ac:dyDescent="0.3">
      <c r="A79" s="1"/>
      <c r="B79" s="333" t="s">
        <v>47</v>
      </c>
      <c r="C79" s="333" t="s">
        <v>849</v>
      </c>
      <c r="D79" s="305" t="s">
        <v>36</v>
      </c>
      <c r="E79" s="329" t="s">
        <v>25</v>
      </c>
      <c r="F79" s="374">
        <v>10</v>
      </c>
      <c r="G79" s="376">
        <f t="shared" si="7"/>
        <v>213488</v>
      </c>
      <c r="H79" s="296">
        <v>21348.799999999999</v>
      </c>
      <c r="I79" s="293"/>
      <c r="J79" s="293"/>
      <c r="K79" s="293"/>
      <c r="L79" s="293"/>
      <c r="M79" s="293"/>
      <c r="N79" s="293"/>
      <c r="O79" s="293"/>
      <c r="P79" s="293"/>
      <c r="Q79" s="293"/>
      <c r="R79" s="293"/>
      <c r="S79" s="293"/>
      <c r="T79" s="293"/>
      <c r="U79" s="293"/>
      <c r="V79" s="293"/>
      <c r="W79" s="293"/>
      <c r="X79" s="293"/>
      <c r="Y79" s="509"/>
      <c r="Z79" s="509"/>
      <c r="AA79" s="509">
        <f t="shared" si="9"/>
        <v>1302800</v>
      </c>
      <c r="AB79" s="509">
        <f t="shared" si="8"/>
        <v>1302809</v>
      </c>
    </row>
    <row r="80" spans="1:28" ht="20" hidden="1" customHeight="1" x14ac:dyDescent="0.3">
      <c r="A80" s="1"/>
      <c r="B80" s="333" t="s">
        <v>47</v>
      </c>
      <c r="C80" s="333" t="s">
        <v>851</v>
      </c>
      <c r="D80" s="305" t="s">
        <v>36</v>
      </c>
      <c r="E80" s="329" t="s">
        <v>25</v>
      </c>
      <c r="F80" s="374">
        <v>10</v>
      </c>
      <c r="G80" s="376">
        <f t="shared" si="7"/>
        <v>213488</v>
      </c>
      <c r="H80" s="296">
        <v>21348.799999999999</v>
      </c>
      <c r="I80" s="293"/>
      <c r="J80" s="293"/>
      <c r="K80" s="293"/>
      <c r="L80" s="293"/>
      <c r="M80" s="293"/>
      <c r="N80" s="293"/>
      <c r="O80" s="293"/>
      <c r="P80" s="293"/>
      <c r="Q80" s="293"/>
      <c r="R80" s="293"/>
      <c r="S80" s="293"/>
      <c r="T80" s="293"/>
      <c r="U80" s="293"/>
      <c r="V80" s="293"/>
      <c r="W80" s="293"/>
      <c r="X80" s="293"/>
      <c r="Y80" s="509"/>
      <c r="Z80" s="509"/>
      <c r="AA80" s="509">
        <f t="shared" si="9"/>
        <v>1302810</v>
      </c>
      <c r="AB80" s="509">
        <f t="shared" si="8"/>
        <v>1302819</v>
      </c>
    </row>
    <row r="81" spans="1:28" ht="20" hidden="1" customHeight="1" x14ac:dyDescent="0.3">
      <c r="A81" s="1"/>
      <c r="B81" s="333" t="s">
        <v>47</v>
      </c>
      <c r="C81" s="333" t="s">
        <v>853</v>
      </c>
      <c r="D81" s="305" t="s">
        <v>36</v>
      </c>
      <c r="E81" s="297" t="s">
        <v>38</v>
      </c>
      <c r="F81" s="374">
        <v>10</v>
      </c>
      <c r="G81" s="376">
        <f t="shared" si="7"/>
        <v>144158</v>
      </c>
      <c r="H81" s="296">
        <v>14415.8</v>
      </c>
      <c r="I81" s="293"/>
      <c r="J81" s="293"/>
      <c r="K81" s="293"/>
      <c r="L81" s="293"/>
      <c r="M81" s="293"/>
      <c r="N81" s="293"/>
      <c r="O81" s="293"/>
      <c r="P81" s="293"/>
      <c r="Q81" s="293"/>
      <c r="R81" s="293"/>
      <c r="S81" s="293"/>
      <c r="T81" s="293"/>
      <c r="U81" s="293"/>
      <c r="V81" s="293"/>
      <c r="W81" s="293"/>
      <c r="X81" s="293"/>
      <c r="Y81" s="509"/>
      <c r="Z81" s="509"/>
      <c r="AA81" s="509">
        <f t="shared" si="9"/>
        <v>1302820</v>
      </c>
      <c r="AB81" s="509">
        <f t="shared" si="8"/>
        <v>1302829</v>
      </c>
    </row>
    <row r="82" spans="1:28" ht="20" hidden="1" customHeight="1" x14ac:dyDescent="0.3">
      <c r="A82" s="1"/>
      <c r="B82" s="333" t="s">
        <v>47</v>
      </c>
      <c r="C82" s="333" t="s">
        <v>855</v>
      </c>
      <c r="D82" s="305" t="s">
        <v>36</v>
      </c>
      <c r="E82" s="297" t="s">
        <v>38</v>
      </c>
      <c r="F82" s="374">
        <v>10</v>
      </c>
      <c r="G82" s="376">
        <f t="shared" si="7"/>
        <v>144158</v>
      </c>
      <c r="H82" s="296">
        <v>14415.8</v>
      </c>
      <c r="I82" s="293"/>
      <c r="J82" s="293"/>
      <c r="K82" s="293"/>
      <c r="L82" s="293"/>
      <c r="M82" s="293"/>
      <c r="N82" s="293"/>
      <c r="O82" s="293"/>
      <c r="P82" s="293"/>
      <c r="Q82" s="293"/>
      <c r="R82" s="293"/>
      <c r="S82" s="293"/>
      <c r="T82" s="293"/>
      <c r="U82" s="293"/>
      <c r="V82" s="293"/>
      <c r="W82" s="293"/>
      <c r="X82" s="293"/>
      <c r="Y82" s="509"/>
      <c r="Z82" s="509"/>
      <c r="AA82" s="509">
        <f t="shared" si="9"/>
        <v>1302830</v>
      </c>
      <c r="AB82" s="509">
        <f t="shared" si="8"/>
        <v>1302839</v>
      </c>
    </row>
    <row r="83" spans="1:28" ht="20" hidden="1" customHeight="1" x14ac:dyDescent="0.3">
      <c r="A83" s="1"/>
      <c r="B83" s="333" t="s">
        <v>47</v>
      </c>
      <c r="C83" s="333" t="s">
        <v>857</v>
      </c>
      <c r="D83" s="305" t="s">
        <v>36</v>
      </c>
      <c r="E83" s="300" t="s">
        <v>39</v>
      </c>
      <c r="F83" s="374">
        <v>10</v>
      </c>
      <c r="G83" s="376">
        <f t="shared" si="7"/>
        <v>85008</v>
      </c>
      <c r="H83" s="510">
        <v>8500.7999999999993</v>
      </c>
      <c r="I83" s="293"/>
      <c r="J83" s="293"/>
      <c r="K83" s="293"/>
      <c r="L83" s="293"/>
      <c r="M83" s="293"/>
      <c r="N83" s="293"/>
      <c r="O83" s="293"/>
      <c r="P83" s="293"/>
      <c r="Q83" s="293"/>
      <c r="R83" s="293"/>
      <c r="S83" s="293"/>
      <c r="T83" s="293"/>
      <c r="U83" s="293"/>
      <c r="V83" s="293"/>
      <c r="W83" s="293"/>
      <c r="X83" s="293"/>
      <c r="Y83" s="509"/>
      <c r="Z83" s="509"/>
      <c r="AA83" s="509">
        <f t="shared" si="9"/>
        <v>1302840</v>
      </c>
      <c r="AB83" s="509">
        <f t="shared" si="8"/>
        <v>1302849</v>
      </c>
    </row>
    <row r="84" spans="1:28" ht="20" hidden="1" customHeight="1" x14ac:dyDescent="0.3">
      <c r="A84" s="1"/>
      <c r="B84" s="333" t="s">
        <v>47</v>
      </c>
      <c r="C84" s="333" t="s">
        <v>859</v>
      </c>
      <c r="D84" s="305" t="s">
        <v>36</v>
      </c>
      <c r="E84" s="300" t="s">
        <v>39</v>
      </c>
      <c r="F84" s="374">
        <v>10</v>
      </c>
      <c r="G84" s="376">
        <f t="shared" si="7"/>
        <v>85008</v>
      </c>
      <c r="H84" s="510">
        <v>8500.7999999999993</v>
      </c>
      <c r="I84" s="293"/>
      <c r="J84" s="293"/>
      <c r="K84" s="293"/>
      <c r="L84" s="293"/>
      <c r="M84" s="293"/>
      <c r="N84" s="293"/>
      <c r="O84" s="293"/>
      <c r="P84" s="293"/>
      <c r="Q84" s="293"/>
      <c r="R84" s="293"/>
      <c r="S84" s="293"/>
      <c r="T84" s="293"/>
      <c r="U84" s="293"/>
      <c r="V84" s="293"/>
      <c r="W84" s="293"/>
      <c r="X84" s="293"/>
      <c r="Y84" s="509"/>
      <c r="Z84" s="509"/>
      <c r="AA84" s="509">
        <f t="shared" si="9"/>
        <v>1302850</v>
      </c>
      <c r="AB84" s="509">
        <f t="shared" si="8"/>
        <v>1302859</v>
      </c>
    </row>
    <row r="85" spans="1:28" ht="20" hidden="1" customHeight="1" x14ac:dyDescent="0.3">
      <c r="A85" s="1"/>
      <c r="B85" s="333" t="s">
        <v>47</v>
      </c>
      <c r="C85" s="333" t="s">
        <v>861</v>
      </c>
      <c r="D85" s="305" t="s">
        <v>36</v>
      </c>
      <c r="E85" s="297" t="s">
        <v>40</v>
      </c>
      <c r="F85" s="374">
        <v>10</v>
      </c>
      <c r="G85" s="376">
        <f t="shared" si="7"/>
        <v>110908</v>
      </c>
      <c r="H85" s="296">
        <v>11090.8</v>
      </c>
      <c r="I85" s="293"/>
      <c r="J85" s="293"/>
      <c r="K85" s="293"/>
      <c r="L85" s="293"/>
      <c r="M85" s="293"/>
      <c r="N85" s="293"/>
      <c r="O85" s="293"/>
      <c r="P85" s="293"/>
      <c r="Q85" s="293"/>
      <c r="R85" s="293"/>
      <c r="S85" s="293"/>
      <c r="T85" s="293"/>
      <c r="U85" s="293"/>
      <c r="V85" s="293"/>
      <c r="W85" s="293"/>
      <c r="X85" s="293"/>
      <c r="Y85" s="509"/>
      <c r="Z85" s="509"/>
      <c r="AA85" s="509">
        <f t="shared" si="9"/>
        <v>1302860</v>
      </c>
      <c r="AB85" s="509">
        <f t="shared" si="8"/>
        <v>1302869</v>
      </c>
    </row>
    <row r="86" spans="1:28" ht="20" hidden="1" customHeight="1" x14ac:dyDescent="0.3">
      <c r="A86" s="1"/>
      <c r="B86" s="333" t="s">
        <v>47</v>
      </c>
      <c r="C86" s="333" t="s">
        <v>863</v>
      </c>
      <c r="D86" s="305" t="s">
        <v>36</v>
      </c>
      <c r="E86" s="305" t="s">
        <v>40</v>
      </c>
      <c r="F86" s="374">
        <v>10</v>
      </c>
      <c r="G86" s="376">
        <f t="shared" si="7"/>
        <v>110908</v>
      </c>
      <c r="H86" s="296">
        <v>11090.8</v>
      </c>
      <c r="I86" s="293"/>
      <c r="J86" s="293"/>
      <c r="K86" s="293"/>
      <c r="L86" s="293"/>
      <c r="M86" s="293"/>
      <c r="N86" s="293"/>
      <c r="O86" s="293"/>
      <c r="P86" s="293"/>
      <c r="Q86" s="293"/>
      <c r="R86" s="293"/>
      <c r="S86" s="293"/>
      <c r="T86" s="293"/>
      <c r="U86" s="293"/>
      <c r="V86" s="293"/>
      <c r="W86" s="293"/>
      <c r="X86" s="293"/>
      <c r="Y86" s="509"/>
      <c r="Z86" s="509"/>
      <c r="AA86" s="509">
        <f t="shared" si="9"/>
        <v>1302870</v>
      </c>
      <c r="AB86" s="509">
        <f t="shared" si="8"/>
        <v>1302879</v>
      </c>
    </row>
    <row r="87" spans="1:28" ht="20" hidden="1" customHeight="1" x14ac:dyDescent="0.3">
      <c r="A87" s="1"/>
      <c r="B87" s="333" t="s">
        <v>47</v>
      </c>
      <c r="C87" s="333" t="s">
        <v>865</v>
      </c>
      <c r="D87" s="305" t="s">
        <v>36</v>
      </c>
      <c r="E87" s="329" t="s">
        <v>26</v>
      </c>
      <c r="F87" s="374">
        <v>10</v>
      </c>
      <c r="G87" s="376">
        <f t="shared" si="7"/>
        <v>77508</v>
      </c>
      <c r="H87" s="510">
        <v>7750.8</v>
      </c>
      <c r="I87" s="293"/>
      <c r="J87" s="293"/>
      <c r="K87" s="293"/>
      <c r="L87" s="293"/>
      <c r="M87" s="293"/>
      <c r="N87" s="293"/>
      <c r="O87" s="293"/>
      <c r="P87" s="293"/>
      <c r="Q87" s="293"/>
      <c r="R87" s="293"/>
      <c r="S87" s="293"/>
      <c r="T87" s="293"/>
      <c r="U87" s="293"/>
      <c r="V87" s="293"/>
      <c r="W87" s="293"/>
      <c r="X87" s="293"/>
      <c r="Y87" s="509"/>
      <c r="Z87" s="509"/>
      <c r="AA87" s="509">
        <f t="shared" si="9"/>
        <v>1302880</v>
      </c>
      <c r="AB87" s="509">
        <f t="shared" si="8"/>
        <v>1302889</v>
      </c>
    </row>
    <row r="88" spans="1:28" ht="20" hidden="1" customHeight="1" x14ac:dyDescent="0.3">
      <c r="A88" s="1"/>
      <c r="B88" s="333" t="s">
        <v>47</v>
      </c>
      <c r="C88" s="333" t="s">
        <v>867</v>
      </c>
      <c r="D88" s="305" t="s">
        <v>36</v>
      </c>
      <c r="E88" s="329" t="s">
        <v>26</v>
      </c>
      <c r="F88" s="374">
        <v>10</v>
      </c>
      <c r="G88" s="376">
        <f t="shared" si="7"/>
        <v>77508</v>
      </c>
      <c r="H88" s="510">
        <v>7750.8</v>
      </c>
      <c r="I88" s="293"/>
      <c r="J88" s="293"/>
      <c r="K88" s="293"/>
      <c r="L88" s="293"/>
      <c r="M88" s="293"/>
      <c r="N88" s="293"/>
      <c r="O88" s="293"/>
      <c r="P88" s="293"/>
      <c r="Q88" s="293"/>
      <c r="R88" s="293"/>
      <c r="S88" s="293"/>
      <c r="T88" s="293"/>
      <c r="U88" s="293"/>
      <c r="V88" s="293"/>
      <c r="W88" s="293"/>
      <c r="X88" s="293"/>
      <c r="Y88" s="509"/>
      <c r="Z88" s="509"/>
      <c r="AA88" s="509">
        <f t="shared" si="9"/>
        <v>1302890</v>
      </c>
      <c r="AB88" s="509">
        <f t="shared" si="8"/>
        <v>1302899</v>
      </c>
    </row>
    <row r="89" spans="1:28" ht="20" hidden="1" customHeight="1" x14ac:dyDescent="0.3">
      <c r="A89" s="1"/>
      <c r="B89" s="333" t="s">
        <v>47</v>
      </c>
      <c r="C89" s="333" t="s">
        <v>869</v>
      </c>
      <c r="D89" s="305" t="s">
        <v>36</v>
      </c>
      <c r="E89" s="372" t="s">
        <v>27</v>
      </c>
      <c r="F89" s="374">
        <v>10</v>
      </c>
      <c r="G89" s="376">
        <f t="shared" si="7"/>
        <v>115158</v>
      </c>
      <c r="H89" s="296">
        <v>11515.8</v>
      </c>
      <c r="I89" s="293"/>
      <c r="J89" s="293"/>
      <c r="K89" s="293"/>
      <c r="L89" s="293"/>
      <c r="M89" s="293"/>
      <c r="N89" s="293"/>
      <c r="O89" s="293"/>
      <c r="P89" s="293"/>
      <c r="Q89" s="293"/>
      <c r="R89" s="293"/>
      <c r="S89" s="293"/>
      <c r="T89" s="293"/>
      <c r="U89" s="293"/>
      <c r="V89" s="293"/>
      <c r="W89" s="293"/>
      <c r="X89" s="293"/>
      <c r="Y89" s="509"/>
      <c r="Z89" s="509"/>
      <c r="AA89" s="509">
        <f t="shared" si="9"/>
        <v>1302900</v>
      </c>
      <c r="AB89" s="509">
        <f t="shared" si="8"/>
        <v>1302909</v>
      </c>
    </row>
    <row r="90" spans="1:28" ht="20" hidden="1" customHeight="1" x14ac:dyDescent="0.3">
      <c r="A90" s="1"/>
      <c r="B90" s="333" t="s">
        <v>47</v>
      </c>
      <c r="C90" s="333" t="s">
        <v>871</v>
      </c>
      <c r="D90" s="305" t="s">
        <v>36</v>
      </c>
      <c r="E90" s="372" t="s">
        <v>28</v>
      </c>
      <c r="F90" s="374">
        <v>10</v>
      </c>
      <c r="G90" s="376">
        <f t="shared" si="7"/>
        <v>118708</v>
      </c>
      <c r="H90" s="296">
        <v>11870.8</v>
      </c>
      <c r="I90" s="293"/>
      <c r="J90" s="293"/>
      <c r="K90" s="293"/>
      <c r="L90" s="293"/>
      <c r="M90" s="293"/>
      <c r="N90" s="293"/>
      <c r="O90" s="293"/>
      <c r="P90" s="293"/>
      <c r="Q90" s="293"/>
      <c r="R90" s="293"/>
      <c r="S90" s="293"/>
      <c r="T90" s="293"/>
      <c r="U90" s="293"/>
      <c r="V90" s="293"/>
      <c r="W90" s="293"/>
      <c r="X90" s="293"/>
      <c r="Y90" s="509"/>
      <c r="Z90" s="509"/>
      <c r="AA90" s="509">
        <f t="shared" si="9"/>
        <v>1302910</v>
      </c>
      <c r="AB90" s="509">
        <f t="shared" si="8"/>
        <v>1302919</v>
      </c>
    </row>
    <row r="91" spans="1:28" ht="20" hidden="1" customHeight="1" x14ac:dyDescent="0.3">
      <c r="A91" s="1"/>
      <c r="B91" s="333" t="s">
        <v>47</v>
      </c>
      <c r="C91" s="333" t="s">
        <v>873</v>
      </c>
      <c r="D91" s="305" t="s">
        <v>36</v>
      </c>
      <c r="E91" s="305" t="s">
        <v>41</v>
      </c>
      <c r="F91" s="374">
        <v>10</v>
      </c>
      <c r="G91" s="376">
        <f t="shared" si="7"/>
        <v>155678</v>
      </c>
      <c r="H91" s="296">
        <v>15567.8</v>
      </c>
      <c r="I91" s="293"/>
      <c r="J91" s="293"/>
      <c r="K91" s="293"/>
      <c r="L91" s="293"/>
      <c r="M91" s="293"/>
      <c r="N91" s="293"/>
      <c r="O91" s="293"/>
      <c r="P91" s="293"/>
      <c r="Q91" s="293"/>
      <c r="R91" s="293"/>
      <c r="S91" s="293"/>
      <c r="T91" s="293"/>
      <c r="U91" s="293"/>
      <c r="V91" s="293"/>
      <c r="W91" s="293"/>
      <c r="X91" s="293"/>
      <c r="Y91" s="509"/>
      <c r="Z91" s="509"/>
      <c r="AA91" s="509">
        <f t="shared" si="9"/>
        <v>1302920</v>
      </c>
      <c r="AB91" s="509">
        <f t="shared" si="8"/>
        <v>1302929</v>
      </c>
    </row>
    <row r="92" spans="1:28" ht="20" hidden="1" customHeight="1" x14ac:dyDescent="0.3">
      <c r="A92" s="1"/>
      <c r="B92" s="333" t="s">
        <v>47</v>
      </c>
      <c r="C92" s="333" t="s">
        <v>875</v>
      </c>
      <c r="D92" s="305" t="s">
        <v>36</v>
      </c>
      <c r="E92" s="305" t="s">
        <v>42</v>
      </c>
      <c r="F92" s="374">
        <v>10</v>
      </c>
      <c r="G92" s="376">
        <f t="shared" si="7"/>
        <v>102118</v>
      </c>
      <c r="H92" s="296">
        <v>10211.799999999999</v>
      </c>
      <c r="I92" s="293"/>
      <c r="J92" s="293"/>
      <c r="K92" s="293"/>
      <c r="L92" s="293"/>
      <c r="M92" s="293"/>
      <c r="N92" s="293"/>
      <c r="O92" s="293"/>
      <c r="P92" s="293"/>
      <c r="Q92" s="293"/>
      <c r="R92" s="293"/>
      <c r="S92" s="293"/>
      <c r="T92" s="293"/>
      <c r="U92" s="293"/>
      <c r="V92" s="293"/>
      <c r="W92" s="293"/>
      <c r="X92" s="293"/>
      <c r="Y92" s="509"/>
      <c r="Z92" s="509"/>
      <c r="AA92" s="509">
        <f t="shared" si="9"/>
        <v>1302930</v>
      </c>
      <c r="AB92" s="509">
        <f t="shared" si="8"/>
        <v>1302939</v>
      </c>
    </row>
    <row r="93" spans="1:28" ht="20" hidden="1" customHeight="1" x14ac:dyDescent="0.3">
      <c r="A93" s="1"/>
      <c r="B93" s="333" t="s">
        <v>47</v>
      </c>
      <c r="C93" s="333" t="s">
        <v>877</v>
      </c>
      <c r="D93" s="305" t="s">
        <v>36</v>
      </c>
      <c r="E93" s="332" t="s">
        <v>489</v>
      </c>
      <c r="F93" s="374">
        <v>10</v>
      </c>
      <c r="G93" s="376">
        <f t="shared" si="7"/>
        <v>123858</v>
      </c>
      <c r="H93" s="296">
        <v>12385.8</v>
      </c>
      <c r="I93" s="293"/>
      <c r="J93" s="293"/>
      <c r="K93" s="293"/>
      <c r="L93" s="293"/>
      <c r="M93" s="293"/>
      <c r="N93" s="293"/>
      <c r="O93" s="293"/>
      <c r="P93" s="293"/>
      <c r="Q93" s="293"/>
      <c r="R93" s="293"/>
      <c r="S93" s="293"/>
      <c r="T93" s="293"/>
      <c r="U93" s="293"/>
      <c r="V93" s="293"/>
      <c r="W93" s="293"/>
      <c r="X93" s="293"/>
      <c r="Y93" s="509"/>
      <c r="Z93" s="509"/>
      <c r="AA93" s="509">
        <f t="shared" si="9"/>
        <v>1302940</v>
      </c>
      <c r="AB93" s="509">
        <f t="shared" si="8"/>
        <v>1302949</v>
      </c>
    </row>
    <row r="94" spans="1:28" ht="20" hidden="1" customHeight="1" x14ac:dyDescent="0.3">
      <c r="A94" s="1"/>
      <c r="B94" s="333" t="s">
        <v>47</v>
      </c>
      <c r="C94" s="333" t="s">
        <v>879</v>
      </c>
      <c r="D94" s="305" t="s">
        <v>36</v>
      </c>
      <c r="E94" s="298" t="s">
        <v>29</v>
      </c>
      <c r="F94" s="374">
        <v>10</v>
      </c>
      <c r="G94" s="376">
        <f t="shared" si="7"/>
        <v>343818</v>
      </c>
      <c r="H94" s="296">
        <v>34381.800000000003</v>
      </c>
      <c r="I94" s="293"/>
      <c r="J94" s="293"/>
      <c r="K94" s="293"/>
      <c r="L94" s="293"/>
      <c r="M94" s="293"/>
      <c r="N94" s="293"/>
      <c r="O94" s="293"/>
      <c r="P94" s="293"/>
      <c r="Q94" s="293"/>
      <c r="R94" s="293"/>
      <c r="S94" s="293"/>
      <c r="T94" s="293"/>
      <c r="U94" s="293"/>
      <c r="V94" s="293"/>
      <c r="W94" s="293"/>
      <c r="X94" s="293"/>
      <c r="Y94" s="509"/>
      <c r="Z94" s="509"/>
      <c r="AA94" s="509">
        <f t="shared" si="9"/>
        <v>1302950</v>
      </c>
      <c r="AB94" s="509">
        <f t="shared" si="8"/>
        <v>1302959</v>
      </c>
    </row>
    <row r="95" spans="1:28" ht="20" hidden="1" customHeight="1" x14ac:dyDescent="0.3">
      <c r="A95" s="1"/>
      <c r="B95" s="333" t="s">
        <v>47</v>
      </c>
      <c r="C95" s="333" t="s">
        <v>881</v>
      </c>
      <c r="D95" s="305" t="s">
        <v>36</v>
      </c>
      <c r="E95" s="305" t="s">
        <v>43</v>
      </c>
      <c r="F95" s="374">
        <v>10</v>
      </c>
      <c r="G95" s="376">
        <f t="shared" si="7"/>
        <v>141808</v>
      </c>
      <c r="H95" s="296">
        <v>14180.8</v>
      </c>
      <c r="I95" s="293"/>
      <c r="J95" s="293"/>
      <c r="K95" s="293"/>
      <c r="L95" s="293"/>
      <c r="M95" s="293"/>
      <c r="N95" s="293"/>
      <c r="O95" s="293"/>
      <c r="P95" s="293"/>
      <c r="Q95" s="293"/>
      <c r="R95" s="293"/>
      <c r="S95" s="293"/>
      <c r="T95" s="293"/>
      <c r="U95" s="293"/>
      <c r="V95" s="293"/>
      <c r="W95" s="293"/>
      <c r="X95" s="293"/>
      <c r="Y95" s="509"/>
      <c r="Z95" s="509"/>
      <c r="AA95" s="509">
        <f t="shared" si="9"/>
        <v>1302960</v>
      </c>
      <c r="AB95" s="509">
        <f t="shared" si="8"/>
        <v>1302969</v>
      </c>
    </row>
    <row r="96" spans="1:28" ht="20" hidden="1" customHeight="1" x14ac:dyDescent="0.3">
      <c r="A96" s="1"/>
      <c r="B96" s="333" t="s">
        <v>47</v>
      </c>
      <c r="C96" s="333" t="s">
        <v>883</v>
      </c>
      <c r="D96" s="305" t="s">
        <v>36</v>
      </c>
      <c r="E96" s="305" t="s">
        <v>44</v>
      </c>
      <c r="F96" s="374">
        <v>10</v>
      </c>
      <c r="G96" s="376">
        <f t="shared" si="7"/>
        <v>156208</v>
      </c>
      <c r="H96" s="296">
        <v>15620.8</v>
      </c>
      <c r="I96" s="293"/>
      <c r="J96" s="293"/>
      <c r="K96" s="293"/>
      <c r="L96" s="293"/>
      <c r="M96" s="293"/>
      <c r="N96" s="293"/>
      <c r="O96" s="293"/>
      <c r="P96" s="293"/>
      <c r="Q96" s="293"/>
      <c r="R96" s="293"/>
      <c r="S96" s="293"/>
      <c r="T96" s="293"/>
      <c r="U96" s="293"/>
      <c r="V96" s="293"/>
      <c r="W96" s="293"/>
      <c r="X96" s="293"/>
      <c r="Y96" s="509"/>
      <c r="Z96" s="509"/>
      <c r="AA96" s="509">
        <f t="shared" si="9"/>
        <v>1302970</v>
      </c>
      <c r="AB96" s="509">
        <f t="shared" si="8"/>
        <v>1302979</v>
      </c>
    </row>
    <row r="97" spans="1:28" ht="20" hidden="1" customHeight="1" x14ac:dyDescent="0.3">
      <c r="A97" s="1"/>
      <c r="B97" s="333" t="s">
        <v>47</v>
      </c>
      <c r="C97" s="333" t="s">
        <v>885</v>
      </c>
      <c r="D97" s="305" t="s">
        <v>36</v>
      </c>
      <c r="E97" s="305" t="s">
        <v>44</v>
      </c>
      <c r="F97" s="374">
        <v>10</v>
      </c>
      <c r="G97" s="376">
        <f t="shared" si="7"/>
        <v>156208</v>
      </c>
      <c r="H97" s="296">
        <v>15620.8</v>
      </c>
      <c r="I97" s="293"/>
      <c r="J97" s="293"/>
      <c r="K97" s="293"/>
      <c r="L97" s="293"/>
      <c r="M97" s="293"/>
      <c r="N97" s="293"/>
      <c r="O97" s="293"/>
      <c r="P97" s="293"/>
      <c r="Q97" s="293"/>
      <c r="R97" s="293"/>
      <c r="S97" s="293"/>
      <c r="T97" s="293"/>
      <c r="U97" s="293"/>
      <c r="V97" s="293"/>
      <c r="W97" s="293"/>
      <c r="X97" s="293"/>
      <c r="Y97" s="509"/>
      <c r="Z97" s="509"/>
      <c r="AA97" s="509">
        <f t="shared" si="9"/>
        <v>1302980</v>
      </c>
      <c r="AB97" s="509">
        <f t="shared" si="8"/>
        <v>1302989</v>
      </c>
    </row>
    <row r="98" spans="1:28" ht="20" hidden="1" customHeight="1" x14ac:dyDescent="0.3">
      <c r="A98" s="1"/>
      <c r="B98" s="333" t="s">
        <v>47</v>
      </c>
      <c r="C98" s="333" t="s">
        <v>887</v>
      </c>
      <c r="D98" s="305" t="s">
        <v>36</v>
      </c>
      <c r="E98" s="305" t="s">
        <v>45</v>
      </c>
      <c r="F98" s="374">
        <v>10</v>
      </c>
      <c r="G98" s="376">
        <f t="shared" si="7"/>
        <v>126008</v>
      </c>
      <c r="H98" s="296">
        <v>12600.8</v>
      </c>
      <c r="I98" s="293"/>
      <c r="J98" s="293"/>
      <c r="K98" s="293"/>
      <c r="L98" s="293"/>
      <c r="M98" s="293"/>
      <c r="N98" s="293"/>
      <c r="O98" s="293"/>
      <c r="P98" s="293"/>
      <c r="Q98" s="293"/>
      <c r="R98" s="293"/>
      <c r="S98" s="293"/>
      <c r="T98" s="293"/>
      <c r="U98" s="293"/>
      <c r="V98" s="293"/>
      <c r="W98" s="293"/>
      <c r="X98" s="293"/>
      <c r="Y98" s="509"/>
      <c r="Z98" s="509"/>
      <c r="AA98" s="509">
        <f t="shared" si="9"/>
        <v>1302990</v>
      </c>
      <c r="AB98" s="509">
        <f t="shared" si="8"/>
        <v>1302999</v>
      </c>
    </row>
    <row r="99" spans="1:28" ht="20" hidden="1" customHeight="1" x14ac:dyDescent="0.3">
      <c r="A99" s="1"/>
      <c r="B99" s="333" t="s">
        <v>47</v>
      </c>
      <c r="C99" s="333" t="s">
        <v>889</v>
      </c>
      <c r="D99" s="305" t="s">
        <v>36</v>
      </c>
      <c r="E99" s="305" t="s">
        <v>46</v>
      </c>
      <c r="F99" s="374">
        <v>10</v>
      </c>
      <c r="G99" s="376">
        <f t="shared" si="7"/>
        <v>136858</v>
      </c>
      <c r="H99" s="296">
        <v>13685.8</v>
      </c>
      <c r="I99" s="293"/>
      <c r="J99" s="293"/>
      <c r="K99" s="293"/>
      <c r="L99" s="293"/>
      <c r="M99" s="293"/>
      <c r="N99" s="293"/>
      <c r="O99" s="293"/>
      <c r="P99" s="293"/>
      <c r="Q99" s="293"/>
      <c r="R99" s="293"/>
      <c r="S99" s="293"/>
      <c r="T99" s="293"/>
      <c r="U99" s="293"/>
      <c r="V99" s="293"/>
      <c r="W99" s="293"/>
      <c r="X99" s="293"/>
      <c r="Y99" s="509"/>
      <c r="Z99" s="509"/>
      <c r="AA99" s="509">
        <f t="shared" si="9"/>
        <v>1303000</v>
      </c>
      <c r="AB99" s="509">
        <f t="shared" si="8"/>
        <v>1303009</v>
      </c>
    </row>
    <row r="100" spans="1:28" ht="20" hidden="1" customHeight="1" x14ac:dyDescent="0.3">
      <c r="A100" s="1"/>
      <c r="B100" s="333" t="s">
        <v>47</v>
      </c>
      <c r="C100" s="333" t="s">
        <v>891</v>
      </c>
      <c r="D100" s="305" t="s">
        <v>36</v>
      </c>
      <c r="E100" s="334" t="s">
        <v>408</v>
      </c>
      <c r="F100" s="374">
        <v>10</v>
      </c>
      <c r="G100" s="376">
        <f t="shared" si="7"/>
        <v>183158</v>
      </c>
      <c r="H100" s="296">
        <v>18315.8</v>
      </c>
      <c r="I100" s="293"/>
      <c r="J100" s="293"/>
      <c r="K100" s="293"/>
      <c r="L100" s="293"/>
      <c r="M100" s="293"/>
      <c r="N100" s="293"/>
      <c r="O100" s="293"/>
      <c r="P100" s="293"/>
      <c r="Q100" s="293"/>
      <c r="R100" s="293"/>
      <c r="S100" s="293"/>
      <c r="T100" s="293"/>
      <c r="U100" s="293"/>
      <c r="V100" s="293"/>
      <c r="W100" s="293"/>
      <c r="X100" s="293"/>
      <c r="Y100" s="509"/>
      <c r="Z100" s="509"/>
      <c r="AA100" s="509">
        <f t="shared" si="9"/>
        <v>1303010</v>
      </c>
      <c r="AB100" s="509">
        <f t="shared" si="8"/>
        <v>1303019</v>
      </c>
    </row>
    <row r="101" spans="1:28" ht="20" hidden="1" customHeight="1" x14ac:dyDescent="0.3">
      <c r="A101" s="1"/>
      <c r="B101" s="333" t="s">
        <v>47</v>
      </c>
      <c r="C101" s="333" t="s">
        <v>893</v>
      </c>
      <c r="D101" s="305" t="s">
        <v>36</v>
      </c>
      <c r="E101" s="329" t="s">
        <v>409</v>
      </c>
      <c r="F101" s="374">
        <v>10</v>
      </c>
      <c r="G101" s="376">
        <f t="shared" si="7"/>
        <v>187158</v>
      </c>
      <c r="H101" s="296">
        <v>18715.8</v>
      </c>
      <c r="I101" s="293"/>
      <c r="J101" s="293"/>
      <c r="K101" s="293"/>
      <c r="L101" s="293"/>
      <c r="M101" s="293"/>
      <c r="N101" s="293"/>
      <c r="O101" s="293"/>
      <c r="P101" s="293"/>
      <c r="Q101" s="293"/>
      <c r="R101" s="293"/>
      <c r="S101" s="293"/>
      <c r="T101" s="293"/>
      <c r="U101" s="293"/>
      <c r="V101" s="293"/>
      <c r="W101" s="293"/>
      <c r="X101" s="293"/>
      <c r="Y101" s="509"/>
      <c r="Z101" s="509"/>
      <c r="AA101" s="509">
        <f t="shared" si="9"/>
        <v>1303020</v>
      </c>
      <c r="AB101" s="509">
        <f t="shared" si="8"/>
        <v>1303029</v>
      </c>
    </row>
    <row r="102" spans="1:28" ht="20" hidden="1" customHeight="1" x14ac:dyDescent="0.3">
      <c r="A102" s="1"/>
      <c r="B102" s="333" t="s">
        <v>47</v>
      </c>
      <c r="C102" s="333" t="s">
        <v>895</v>
      </c>
      <c r="D102" s="305" t="s">
        <v>36</v>
      </c>
      <c r="E102" s="336" t="s">
        <v>231</v>
      </c>
      <c r="F102" s="374">
        <v>10</v>
      </c>
      <c r="G102" s="376">
        <f t="shared" si="7"/>
        <v>200888</v>
      </c>
      <c r="H102" s="510">
        <v>20088.8</v>
      </c>
      <c r="I102" s="293"/>
      <c r="J102" s="293"/>
      <c r="K102" s="293"/>
      <c r="L102" s="293"/>
      <c r="M102" s="293"/>
      <c r="N102" s="293"/>
      <c r="O102" s="293"/>
      <c r="P102" s="293"/>
      <c r="Q102" s="293"/>
      <c r="R102" s="293"/>
      <c r="S102" s="293"/>
      <c r="T102" s="293"/>
      <c r="U102" s="293"/>
      <c r="V102" s="293"/>
      <c r="W102" s="293"/>
      <c r="X102" s="293"/>
      <c r="Y102" s="509"/>
      <c r="Z102" s="509"/>
      <c r="AA102" s="509">
        <f t="shared" si="9"/>
        <v>1303030</v>
      </c>
      <c r="AB102" s="509">
        <f t="shared" si="8"/>
        <v>1303039</v>
      </c>
    </row>
    <row r="103" spans="1:28" ht="20" customHeight="1" x14ac:dyDescent="0.3">
      <c r="A103" s="1"/>
      <c r="B103" s="333" t="s">
        <v>49</v>
      </c>
      <c r="C103" s="333" t="s">
        <v>897</v>
      </c>
      <c r="D103" s="301" t="s">
        <v>548</v>
      </c>
      <c r="E103" s="329" t="s">
        <v>26</v>
      </c>
      <c r="F103" s="328">
        <v>100</v>
      </c>
      <c r="G103" s="376">
        <f t="shared" si="7"/>
        <v>775080</v>
      </c>
      <c r="H103" s="510">
        <v>7750.8</v>
      </c>
      <c r="I103" s="293"/>
      <c r="J103" s="293"/>
      <c r="K103" s="293"/>
      <c r="L103" s="293"/>
      <c r="M103" s="293"/>
      <c r="N103" s="293"/>
      <c r="O103" s="293"/>
      <c r="P103" s="293"/>
      <c r="Q103" s="293"/>
      <c r="R103" s="293"/>
      <c r="S103" s="293"/>
      <c r="T103" s="293"/>
      <c r="U103" s="293"/>
      <c r="V103" s="293"/>
      <c r="W103" s="293"/>
      <c r="X103" s="293"/>
      <c r="Y103" s="509"/>
      <c r="Z103" s="509"/>
      <c r="AA103" s="509">
        <f t="shared" si="9"/>
        <v>1303040</v>
      </c>
      <c r="AB103" s="509">
        <f t="shared" si="8"/>
        <v>1303139</v>
      </c>
    </row>
    <row r="104" spans="1:28" ht="20" customHeight="1" x14ac:dyDescent="0.3">
      <c r="A104" s="1"/>
      <c r="B104" s="333" t="s">
        <v>49</v>
      </c>
      <c r="C104" s="333" t="s">
        <v>899</v>
      </c>
      <c r="D104" s="301" t="s">
        <v>48</v>
      </c>
      <c r="E104" s="334" t="s">
        <v>318</v>
      </c>
      <c r="F104" s="375">
        <v>25</v>
      </c>
      <c r="G104" s="376">
        <f t="shared" ref="G104:G115" si="10">H104*F104</f>
        <v>462645</v>
      </c>
      <c r="H104" s="296">
        <v>18505.8</v>
      </c>
      <c r="I104" s="293"/>
      <c r="J104" s="293"/>
      <c r="K104" s="293"/>
      <c r="L104" s="293"/>
      <c r="M104" s="293"/>
      <c r="N104" s="293"/>
      <c r="O104" s="293"/>
      <c r="P104" s="293"/>
      <c r="Q104" s="293"/>
      <c r="R104" s="293"/>
      <c r="S104" s="293"/>
      <c r="T104" s="293"/>
      <c r="U104" s="293"/>
      <c r="V104" s="293"/>
      <c r="W104" s="293"/>
      <c r="X104" s="293"/>
      <c r="Y104" s="509"/>
      <c r="Z104" s="509"/>
      <c r="AA104" s="509">
        <f t="shared" si="9"/>
        <v>1303140</v>
      </c>
      <c r="AB104" s="509">
        <f t="shared" si="8"/>
        <v>1303164</v>
      </c>
    </row>
    <row r="105" spans="1:28" ht="20" customHeight="1" x14ac:dyDescent="0.3">
      <c r="A105" s="1"/>
      <c r="B105" s="333" t="s">
        <v>49</v>
      </c>
      <c r="C105" s="333" t="s">
        <v>901</v>
      </c>
      <c r="D105" s="301" t="s">
        <v>48</v>
      </c>
      <c r="E105" s="299" t="s">
        <v>31</v>
      </c>
      <c r="F105" s="375">
        <v>25</v>
      </c>
      <c r="G105" s="376">
        <f t="shared" si="10"/>
        <v>406020</v>
      </c>
      <c r="H105" s="296">
        <v>16240.8</v>
      </c>
      <c r="I105" s="293"/>
      <c r="J105" s="293"/>
      <c r="K105" s="293"/>
      <c r="L105" s="293"/>
      <c r="M105" s="293"/>
      <c r="N105" s="293"/>
      <c r="O105" s="293"/>
      <c r="P105" s="293"/>
      <c r="Q105" s="293"/>
      <c r="R105" s="293"/>
      <c r="S105" s="293"/>
      <c r="T105" s="293"/>
      <c r="U105" s="293"/>
      <c r="V105" s="293"/>
      <c r="W105" s="293"/>
      <c r="X105" s="293"/>
      <c r="Y105" s="509"/>
      <c r="Z105" s="509"/>
      <c r="AA105" s="509">
        <f t="shared" si="9"/>
        <v>1303165</v>
      </c>
      <c r="AB105" s="509">
        <f t="shared" ref="AB105:AB115" si="11">AB104+F105</f>
        <v>1303189</v>
      </c>
    </row>
    <row r="106" spans="1:28" ht="20" customHeight="1" x14ac:dyDescent="0.3">
      <c r="A106" s="1"/>
      <c r="B106" s="333" t="s">
        <v>49</v>
      </c>
      <c r="C106" s="333" t="s">
        <v>903</v>
      </c>
      <c r="D106" s="301" t="s">
        <v>48</v>
      </c>
      <c r="E106" s="372" t="s">
        <v>27</v>
      </c>
      <c r="F106" s="375">
        <v>20</v>
      </c>
      <c r="G106" s="376">
        <f t="shared" si="10"/>
        <v>230316</v>
      </c>
      <c r="H106" s="296">
        <v>11515.8</v>
      </c>
      <c r="I106" s="293"/>
      <c r="J106" s="293"/>
      <c r="K106" s="293"/>
      <c r="L106" s="293"/>
      <c r="M106" s="293"/>
      <c r="N106" s="293"/>
      <c r="O106" s="293"/>
      <c r="P106" s="293"/>
      <c r="Q106" s="293"/>
      <c r="R106" s="293"/>
      <c r="S106" s="293"/>
      <c r="T106" s="293"/>
      <c r="U106" s="293"/>
      <c r="V106" s="293"/>
      <c r="W106" s="293"/>
      <c r="X106" s="293"/>
      <c r="Y106" s="509"/>
      <c r="Z106" s="509"/>
      <c r="AA106" s="509">
        <f t="shared" si="9"/>
        <v>1303190</v>
      </c>
      <c r="AB106" s="509">
        <f t="shared" si="11"/>
        <v>1303209</v>
      </c>
    </row>
    <row r="107" spans="1:28" ht="20" customHeight="1" x14ac:dyDescent="0.3">
      <c r="A107" s="1"/>
      <c r="B107" s="333" t="s">
        <v>49</v>
      </c>
      <c r="C107" s="333" t="s">
        <v>905</v>
      </c>
      <c r="D107" s="301" t="s">
        <v>48</v>
      </c>
      <c r="E107" s="334" t="s">
        <v>375</v>
      </c>
      <c r="F107" s="375">
        <v>20</v>
      </c>
      <c r="G107" s="376">
        <f t="shared" si="10"/>
        <v>287216</v>
      </c>
      <c r="H107" s="296">
        <v>14360.8</v>
      </c>
      <c r="I107" s="293"/>
      <c r="J107" s="293"/>
      <c r="K107" s="293"/>
      <c r="L107" s="293"/>
      <c r="M107" s="293"/>
      <c r="N107" s="293"/>
      <c r="O107" s="293"/>
      <c r="P107" s="293"/>
      <c r="Q107" s="293"/>
      <c r="R107" s="293"/>
      <c r="S107" s="293"/>
      <c r="T107" s="293"/>
      <c r="U107" s="293"/>
      <c r="V107" s="293"/>
      <c r="W107" s="293"/>
      <c r="X107" s="293"/>
      <c r="Y107" s="509"/>
      <c r="Z107" s="509"/>
      <c r="AA107" s="509">
        <f t="shared" si="9"/>
        <v>1303210</v>
      </c>
      <c r="AB107" s="509">
        <f t="shared" si="11"/>
        <v>1303229</v>
      </c>
    </row>
    <row r="108" spans="1:28" ht="20" customHeight="1" x14ac:dyDescent="0.3">
      <c r="A108" s="1"/>
      <c r="B108" s="333" t="s">
        <v>49</v>
      </c>
      <c r="C108" s="333" t="s">
        <v>907</v>
      </c>
      <c r="D108" s="301" t="s">
        <v>48</v>
      </c>
      <c r="E108" s="336" t="s">
        <v>231</v>
      </c>
      <c r="F108" s="375">
        <v>10</v>
      </c>
      <c r="G108" s="376">
        <f t="shared" si="10"/>
        <v>200888</v>
      </c>
      <c r="H108" s="510">
        <v>20088.8</v>
      </c>
      <c r="I108" s="293"/>
      <c r="J108" s="293"/>
      <c r="K108" s="293"/>
      <c r="L108" s="293"/>
      <c r="M108" s="293"/>
      <c r="N108" s="293"/>
      <c r="O108" s="293"/>
      <c r="P108" s="293"/>
      <c r="Q108" s="293"/>
      <c r="R108" s="293"/>
      <c r="S108" s="293"/>
      <c r="T108" s="293"/>
      <c r="U108" s="293"/>
      <c r="V108" s="293"/>
      <c r="W108" s="293"/>
      <c r="X108" s="293"/>
      <c r="Y108" s="509"/>
      <c r="Z108" s="509"/>
      <c r="AA108" s="509">
        <f t="shared" si="9"/>
        <v>1303230</v>
      </c>
      <c r="AB108" s="509">
        <f t="shared" si="11"/>
        <v>1303239</v>
      </c>
    </row>
    <row r="109" spans="1:28" ht="20" customHeight="1" x14ac:dyDescent="0.3">
      <c r="A109" s="1"/>
      <c r="B109" s="333" t="s">
        <v>49</v>
      </c>
      <c r="C109" s="333" t="s">
        <v>909</v>
      </c>
      <c r="D109" s="301" t="s">
        <v>48</v>
      </c>
      <c r="E109" s="329" t="s">
        <v>26</v>
      </c>
      <c r="F109" s="328">
        <v>20</v>
      </c>
      <c r="G109" s="376">
        <f t="shared" si="10"/>
        <v>155016</v>
      </c>
      <c r="H109" s="510">
        <v>7750.8</v>
      </c>
      <c r="I109" s="293"/>
      <c r="J109" s="293"/>
      <c r="K109" s="293"/>
      <c r="L109" s="293"/>
      <c r="M109" s="293"/>
      <c r="N109" s="293"/>
      <c r="O109" s="293"/>
      <c r="P109" s="293"/>
      <c r="Q109" s="293"/>
      <c r="R109" s="293"/>
      <c r="S109" s="293"/>
      <c r="T109" s="293"/>
      <c r="U109" s="293"/>
      <c r="V109" s="293"/>
      <c r="W109" s="293"/>
      <c r="X109" s="293"/>
      <c r="Y109" s="509"/>
      <c r="Z109" s="509"/>
      <c r="AA109" s="509">
        <f t="shared" si="9"/>
        <v>1303240</v>
      </c>
      <c r="AB109" s="509">
        <f t="shared" si="11"/>
        <v>1303259</v>
      </c>
    </row>
    <row r="110" spans="1:28" ht="20" customHeight="1" x14ac:dyDescent="0.3">
      <c r="A110" s="1"/>
      <c r="B110" s="333" t="s">
        <v>49</v>
      </c>
      <c r="C110" s="333" t="s">
        <v>911</v>
      </c>
      <c r="D110" s="301" t="s">
        <v>48</v>
      </c>
      <c r="E110" s="336" t="s">
        <v>154</v>
      </c>
      <c r="F110" s="375">
        <v>20</v>
      </c>
      <c r="G110" s="376">
        <f t="shared" si="10"/>
        <v>490296</v>
      </c>
      <c r="H110" s="296">
        <v>24514.799999999999</v>
      </c>
      <c r="I110" s="293"/>
      <c r="J110" s="293"/>
      <c r="K110" s="293"/>
      <c r="L110" s="293"/>
      <c r="M110" s="293"/>
      <c r="N110" s="293"/>
      <c r="O110" s="293"/>
      <c r="P110" s="293"/>
      <c r="Q110" s="293"/>
      <c r="R110" s="293"/>
      <c r="S110" s="293"/>
      <c r="T110" s="293"/>
      <c r="U110" s="293"/>
      <c r="V110" s="293"/>
      <c r="W110" s="293"/>
      <c r="X110" s="293"/>
      <c r="Y110" s="509"/>
      <c r="Z110" s="509"/>
      <c r="AA110" s="509">
        <f t="shared" si="9"/>
        <v>1303260</v>
      </c>
      <c r="AB110" s="509">
        <f t="shared" si="11"/>
        <v>1303279</v>
      </c>
    </row>
    <row r="111" spans="1:28" ht="20" customHeight="1" x14ac:dyDescent="0.3">
      <c r="A111" s="1"/>
      <c r="B111" s="333" t="s">
        <v>49</v>
      </c>
      <c r="C111" s="333" t="s">
        <v>913</v>
      </c>
      <c r="D111" s="301" t="s">
        <v>48</v>
      </c>
      <c r="E111" s="298" t="s">
        <v>29</v>
      </c>
      <c r="F111" s="375">
        <v>23</v>
      </c>
      <c r="G111" s="376">
        <f t="shared" si="10"/>
        <v>790781.4</v>
      </c>
      <c r="H111" s="296">
        <v>34381.800000000003</v>
      </c>
      <c r="I111" s="293"/>
      <c r="J111" s="293"/>
      <c r="K111" s="293"/>
      <c r="L111" s="293"/>
      <c r="M111" s="293"/>
      <c r="N111" s="293"/>
      <c r="O111" s="293"/>
      <c r="P111" s="293"/>
      <c r="Q111" s="293"/>
      <c r="R111" s="293"/>
      <c r="S111" s="293"/>
      <c r="T111" s="293"/>
      <c r="U111" s="293"/>
      <c r="V111" s="293"/>
      <c r="W111" s="293"/>
      <c r="X111" s="293"/>
      <c r="Y111" s="509"/>
      <c r="Z111" s="509"/>
      <c r="AA111" s="509">
        <f t="shared" si="9"/>
        <v>1303280</v>
      </c>
      <c r="AB111" s="509">
        <f t="shared" si="11"/>
        <v>1303302</v>
      </c>
    </row>
    <row r="112" spans="1:28" ht="20" customHeight="1" x14ac:dyDescent="0.3">
      <c r="A112" s="1"/>
      <c r="B112" s="333" t="s">
        <v>49</v>
      </c>
      <c r="C112" s="333" t="s">
        <v>915</v>
      </c>
      <c r="D112" s="301" t="s">
        <v>48</v>
      </c>
      <c r="E112" s="297" t="s">
        <v>40</v>
      </c>
      <c r="F112" s="375">
        <v>20</v>
      </c>
      <c r="G112" s="376">
        <f t="shared" si="10"/>
        <v>221816</v>
      </c>
      <c r="H112" s="296">
        <v>11090.8</v>
      </c>
      <c r="I112" s="293"/>
      <c r="J112" s="293"/>
      <c r="K112" s="293"/>
      <c r="L112" s="293"/>
      <c r="M112" s="293"/>
      <c r="N112" s="293"/>
      <c r="O112" s="293"/>
      <c r="P112" s="293"/>
      <c r="Q112" s="293"/>
      <c r="R112" s="293"/>
      <c r="S112" s="293"/>
      <c r="T112" s="293"/>
      <c r="U112" s="293"/>
      <c r="V112" s="293"/>
      <c r="W112" s="293"/>
      <c r="X112" s="293"/>
      <c r="Y112" s="509"/>
      <c r="Z112" s="509"/>
      <c r="AA112" s="509">
        <f t="shared" si="9"/>
        <v>1303303</v>
      </c>
      <c r="AB112" s="509">
        <f t="shared" si="11"/>
        <v>1303322</v>
      </c>
    </row>
    <row r="113" spans="1:28" ht="20" customHeight="1" x14ac:dyDescent="0.3">
      <c r="A113" s="1"/>
      <c r="B113" s="333" t="s">
        <v>49</v>
      </c>
      <c r="C113" s="333" t="s">
        <v>917</v>
      </c>
      <c r="D113" s="301" t="s">
        <v>48</v>
      </c>
      <c r="E113" s="332" t="s">
        <v>489</v>
      </c>
      <c r="F113" s="375">
        <v>20</v>
      </c>
      <c r="G113" s="376">
        <f t="shared" si="10"/>
        <v>247716</v>
      </c>
      <c r="H113" s="296">
        <v>12385.8</v>
      </c>
      <c r="I113" s="293"/>
      <c r="J113" s="293"/>
      <c r="K113" s="293"/>
      <c r="L113" s="293"/>
      <c r="M113" s="293"/>
      <c r="N113" s="293"/>
      <c r="O113" s="293"/>
      <c r="P113" s="293"/>
      <c r="Q113" s="293"/>
      <c r="R113" s="293"/>
      <c r="S113" s="293"/>
      <c r="T113" s="293"/>
      <c r="U113" s="293"/>
      <c r="V113" s="293"/>
      <c r="W113" s="293"/>
      <c r="X113" s="293"/>
      <c r="Y113" s="509"/>
      <c r="Z113" s="509"/>
      <c r="AA113" s="509">
        <f t="shared" si="9"/>
        <v>1303323</v>
      </c>
      <c r="AB113" s="509">
        <f t="shared" si="11"/>
        <v>1303342</v>
      </c>
    </row>
    <row r="114" spans="1:28" ht="20" customHeight="1" x14ac:dyDescent="0.3">
      <c r="A114" s="1"/>
      <c r="B114" s="333" t="s">
        <v>49</v>
      </c>
      <c r="C114" s="333" t="s">
        <v>919</v>
      </c>
      <c r="D114" s="301" t="s">
        <v>48</v>
      </c>
      <c r="E114" s="331" t="s">
        <v>116</v>
      </c>
      <c r="F114" s="375">
        <v>25</v>
      </c>
      <c r="G114" s="376">
        <f t="shared" si="10"/>
        <v>631420</v>
      </c>
      <c r="H114" s="296">
        <v>25256.799999999999</v>
      </c>
      <c r="I114" s="293"/>
      <c r="J114" s="293"/>
      <c r="K114" s="293"/>
      <c r="L114" s="293"/>
      <c r="M114" s="293"/>
      <c r="N114" s="293"/>
      <c r="O114" s="293"/>
      <c r="P114" s="293"/>
      <c r="Q114" s="293"/>
      <c r="R114" s="293"/>
      <c r="S114" s="293"/>
      <c r="T114" s="293"/>
      <c r="U114" s="293"/>
      <c r="V114" s="293"/>
      <c r="W114" s="293"/>
      <c r="X114" s="293"/>
      <c r="Y114" s="509"/>
      <c r="Z114" s="509"/>
      <c r="AA114" s="509">
        <f t="shared" si="9"/>
        <v>1303343</v>
      </c>
      <c r="AB114" s="509">
        <f t="shared" si="11"/>
        <v>1303367</v>
      </c>
    </row>
    <row r="115" spans="1:28" ht="20" customHeight="1" x14ac:dyDescent="0.3">
      <c r="A115" s="1"/>
      <c r="B115" s="333" t="s">
        <v>49</v>
      </c>
      <c r="C115" s="333" t="s">
        <v>921</v>
      </c>
      <c r="D115" s="301" t="s">
        <v>48</v>
      </c>
      <c r="E115" s="334" t="s">
        <v>408</v>
      </c>
      <c r="F115" s="375">
        <v>20</v>
      </c>
      <c r="G115" s="376">
        <f t="shared" si="10"/>
        <v>366316</v>
      </c>
      <c r="H115" s="296">
        <v>18315.8</v>
      </c>
      <c r="I115" s="293"/>
      <c r="J115" s="293"/>
      <c r="K115" s="293"/>
      <c r="L115" s="293"/>
      <c r="M115" s="293"/>
      <c r="N115" s="293"/>
      <c r="O115" s="293"/>
      <c r="P115" s="293"/>
      <c r="Q115" s="293"/>
      <c r="R115" s="293"/>
      <c r="S115" s="293"/>
      <c r="T115" s="293"/>
      <c r="U115" s="293"/>
      <c r="V115" s="293"/>
      <c r="W115" s="293"/>
      <c r="X115" s="293"/>
      <c r="Y115" s="509"/>
      <c r="Z115" s="509"/>
      <c r="AA115" s="509">
        <f t="shared" si="9"/>
        <v>1303368</v>
      </c>
      <c r="AB115" s="509">
        <f t="shared" si="11"/>
        <v>1303387</v>
      </c>
    </row>
    <row r="116" spans="1:28"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8"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8"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8"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8"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8"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8"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8"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8"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8"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8"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8"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8"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75" customHeight="1" x14ac:dyDescent="0.3"/>
    <row r="309" spans="1:24" ht="15.75" customHeight="1" x14ac:dyDescent="0.3"/>
    <row r="310" spans="1:24" ht="15.75" customHeight="1" x14ac:dyDescent="0.3"/>
    <row r="311" spans="1:24" ht="15.75" customHeight="1" x14ac:dyDescent="0.3"/>
    <row r="312" spans="1:24" ht="15.75" customHeight="1" x14ac:dyDescent="0.3"/>
    <row r="313" spans="1:24" ht="15.75" customHeight="1" x14ac:dyDescent="0.3"/>
    <row r="314" spans="1:24" ht="15.75" customHeight="1" x14ac:dyDescent="0.3"/>
    <row r="315" spans="1:24" ht="15.75" customHeight="1" x14ac:dyDescent="0.3"/>
    <row r="316" spans="1:24" ht="15.75" customHeight="1" x14ac:dyDescent="0.3"/>
    <row r="317" spans="1:24" ht="15.75" customHeight="1" x14ac:dyDescent="0.3"/>
    <row r="318" spans="1:24" ht="15.75" customHeight="1" x14ac:dyDescent="0.3"/>
    <row r="319" spans="1:24" ht="15.75" customHeight="1" x14ac:dyDescent="0.3"/>
    <row r="320" spans="1:24"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sheetData>
  <autoFilter ref="A7:X115"/>
  <mergeCells count="13">
    <mergeCell ref="B2:AB2"/>
    <mergeCell ref="B3:AB3"/>
    <mergeCell ref="B4:AB4"/>
    <mergeCell ref="G6:G7"/>
    <mergeCell ref="O6:P6"/>
    <mergeCell ref="Q6:R6"/>
    <mergeCell ref="AA6:AA7"/>
    <mergeCell ref="AB6:AB7"/>
    <mergeCell ref="B6:B7"/>
    <mergeCell ref="C6:C7"/>
    <mergeCell ref="D6:D7"/>
    <mergeCell ref="E6:E7"/>
    <mergeCell ref="F6:F7"/>
  </mergeCells>
  <printOptions horizontalCentered="1"/>
  <pageMargins left="0.23622047244094491" right="0" top="0.39370078740157483" bottom="0.39370078740157483" header="0" footer="0"/>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view="pageBreakPreview" zoomScale="86" zoomScaleNormal="100" zoomScaleSheetLayoutView="86" workbookViewId="0">
      <selection activeCell="G11" sqref="G11:G18"/>
    </sheetView>
  </sheetViews>
  <sheetFormatPr defaultColWidth="12.6640625" defaultRowHeight="15" customHeight="1" x14ac:dyDescent="0.3"/>
  <cols>
    <col min="1" max="1" width="0.5" style="185" customWidth="1"/>
    <col min="2" max="2" width="17.08203125" style="185" customWidth="1"/>
    <col min="3" max="3" width="23.83203125" style="185" customWidth="1"/>
    <col min="4" max="4" width="24.6640625" style="185" customWidth="1"/>
    <col min="5" max="5" width="37.5" style="185" customWidth="1"/>
    <col min="6" max="6" width="33.33203125" style="185" customWidth="1"/>
    <col min="7" max="7" width="10.33203125" style="185" customWidth="1"/>
    <col min="8" max="8" width="14.6640625" style="185" customWidth="1"/>
    <col min="9" max="9" width="11"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s="550" customFormat="1" ht="14.25" customHeight="1" x14ac:dyDescent="0.35">
      <c r="A3" s="586"/>
      <c r="B3" s="735" t="s">
        <v>23</v>
      </c>
      <c r="C3" s="736"/>
      <c r="D3" s="736"/>
      <c r="E3" s="736"/>
      <c r="F3" s="736"/>
      <c r="G3" s="736"/>
      <c r="H3" s="736"/>
      <c r="I3" s="736"/>
      <c r="J3" s="586"/>
      <c r="K3" s="586"/>
      <c r="L3" s="586"/>
      <c r="M3" s="586"/>
      <c r="N3" s="586"/>
      <c r="O3" s="586"/>
      <c r="P3" s="586"/>
      <c r="Q3" s="586"/>
      <c r="R3" s="586"/>
      <c r="S3" s="586"/>
      <c r="T3" s="586"/>
      <c r="U3" s="586"/>
      <c r="V3" s="586"/>
      <c r="W3" s="586"/>
      <c r="X3" s="586"/>
      <c r="Y3" s="586"/>
      <c r="Z3" s="586"/>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2524</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702"/>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30" customHeight="1" x14ac:dyDescent="0.35">
      <c r="A11" s="1"/>
      <c r="B11" s="454" t="s">
        <v>47</v>
      </c>
      <c r="C11" s="454" t="s">
        <v>2525</v>
      </c>
      <c r="D11" s="454" t="s">
        <v>2526</v>
      </c>
      <c r="E11" s="646" t="s">
        <v>1979</v>
      </c>
      <c r="F11" s="592" t="s">
        <v>26</v>
      </c>
      <c r="G11" s="594">
        <v>20</v>
      </c>
      <c r="H11" s="591">
        <f t="shared" ref="H11:H17" si="0">J11*G11</f>
        <v>194016</v>
      </c>
      <c r="I11" s="366"/>
      <c r="J11" s="584">
        <v>9700.7999999999993</v>
      </c>
      <c r="K11" s="579"/>
      <c r="L11" s="1"/>
      <c r="M11" s="309"/>
      <c r="N11" s="310"/>
      <c r="O11" s="1"/>
      <c r="P11" s="318"/>
      <c r="Q11" s="309"/>
      <c r="R11" s="310"/>
      <c r="S11" s="1"/>
      <c r="T11" s="1"/>
      <c r="U11" s="1"/>
      <c r="V11" s="1"/>
      <c r="W11" s="1"/>
      <c r="X11" s="1"/>
      <c r="Y11" s="1"/>
      <c r="Z11" s="1"/>
    </row>
    <row r="12" spans="1:26" ht="30" customHeight="1" x14ac:dyDescent="0.35">
      <c r="A12" s="1"/>
      <c r="B12" s="454" t="s">
        <v>47</v>
      </c>
      <c r="C12" s="454" t="s">
        <v>2527</v>
      </c>
      <c r="D12" s="454" t="s">
        <v>2528</v>
      </c>
      <c r="E12" s="492" t="s">
        <v>1538</v>
      </c>
      <c r="F12" s="592" t="s">
        <v>26</v>
      </c>
      <c r="G12" s="594">
        <v>20</v>
      </c>
      <c r="H12" s="591">
        <f t="shared" si="0"/>
        <v>194016</v>
      </c>
      <c r="I12" s="366"/>
      <c r="J12" s="584">
        <v>9700.7999999999993</v>
      </c>
      <c r="K12" s="579"/>
      <c r="L12" s="1"/>
      <c r="M12" s="309"/>
      <c r="N12" s="310"/>
      <c r="O12" s="1"/>
      <c r="P12" s="318"/>
      <c r="Q12" s="309"/>
      <c r="R12" s="310"/>
      <c r="S12" s="1"/>
      <c r="T12" s="1"/>
      <c r="U12" s="1"/>
      <c r="V12" s="1"/>
      <c r="W12" s="1"/>
      <c r="X12" s="1"/>
      <c r="Y12" s="1"/>
      <c r="Z12" s="1"/>
    </row>
    <row r="13" spans="1:26" ht="30" customHeight="1" x14ac:dyDescent="0.35">
      <c r="A13" s="1"/>
      <c r="B13" s="454" t="s">
        <v>47</v>
      </c>
      <c r="C13" s="454" t="s">
        <v>2529</v>
      </c>
      <c r="D13" s="454" t="s">
        <v>2530</v>
      </c>
      <c r="E13" s="492" t="s">
        <v>1979</v>
      </c>
      <c r="F13" s="592" t="s">
        <v>1980</v>
      </c>
      <c r="G13" s="594">
        <v>20</v>
      </c>
      <c r="H13" s="591">
        <f t="shared" si="0"/>
        <v>336016</v>
      </c>
      <c r="I13" s="366"/>
      <c r="J13" s="584">
        <v>16800.8</v>
      </c>
      <c r="K13" s="579"/>
      <c r="L13" s="1"/>
      <c r="M13" s="309"/>
      <c r="N13" s="310"/>
      <c r="O13" s="1"/>
      <c r="P13" s="318"/>
      <c r="Q13" s="309"/>
      <c r="R13" s="310"/>
      <c r="S13" s="1"/>
      <c r="T13" s="1"/>
      <c r="U13" s="1"/>
      <c r="V13" s="1"/>
      <c r="W13" s="1"/>
      <c r="X13" s="1"/>
      <c r="Y13" s="1"/>
      <c r="Z13" s="1"/>
    </row>
    <row r="14" spans="1:26" ht="30" customHeight="1" x14ac:dyDescent="0.35">
      <c r="A14" s="1"/>
      <c r="B14" s="454" t="s">
        <v>47</v>
      </c>
      <c r="C14" s="454" t="s">
        <v>2531</v>
      </c>
      <c r="D14" s="454" t="s">
        <v>2532</v>
      </c>
      <c r="E14" s="646" t="s">
        <v>1981</v>
      </c>
      <c r="F14" s="592" t="s">
        <v>1982</v>
      </c>
      <c r="G14" s="594">
        <v>17</v>
      </c>
      <c r="H14" s="591">
        <f t="shared" si="0"/>
        <v>213142.59999999998</v>
      </c>
      <c r="I14" s="366"/>
      <c r="J14" s="595">
        <v>12537.8</v>
      </c>
      <c r="K14" s="579"/>
      <c r="L14" s="1"/>
      <c r="M14" s="309"/>
      <c r="N14" s="310"/>
      <c r="O14" s="1"/>
      <c r="P14" s="318"/>
      <c r="Q14" s="309"/>
      <c r="R14" s="310"/>
      <c r="S14" s="1"/>
      <c r="T14" s="1"/>
      <c r="U14" s="1"/>
      <c r="V14" s="1"/>
      <c r="W14" s="1"/>
      <c r="X14" s="1"/>
      <c r="Y14" s="1"/>
      <c r="Z14" s="1"/>
    </row>
    <row r="15" spans="1:26" ht="30" customHeight="1" x14ac:dyDescent="0.35">
      <c r="A15" s="1"/>
      <c r="B15" s="454" t="s">
        <v>47</v>
      </c>
      <c r="C15" s="454" t="s">
        <v>2533</v>
      </c>
      <c r="D15" s="454" t="s">
        <v>2534</v>
      </c>
      <c r="E15" s="492" t="s">
        <v>1983</v>
      </c>
      <c r="F15" s="593" t="s">
        <v>328</v>
      </c>
      <c r="G15" s="594">
        <v>20</v>
      </c>
      <c r="H15" s="591">
        <f t="shared" si="0"/>
        <v>367216</v>
      </c>
      <c r="I15" s="366"/>
      <c r="J15" s="584">
        <v>18360.8</v>
      </c>
      <c r="K15" s="579"/>
      <c r="L15" s="1"/>
      <c r="M15" s="309"/>
      <c r="N15" s="310"/>
      <c r="O15" s="1"/>
      <c r="P15" s="318"/>
      <c r="Q15" s="309"/>
      <c r="R15" s="310"/>
      <c r="S15" s="1"/>
      <c r="T15" s="1"/>
      <c r="U15" s="1"/>
      <c r="V15" s="1"/>
      <c r="W15" s="1"/>
      <c r="X15" s="1"/>
      <c r="Y15" s="1"/>
      <c r="Z15" s="1"/>
    </row>
    <row r="16" spans="1:26" ht="30" customHeight="1" x14ac:dyDescent="0.35">
      <c r="A16" s="1"/>
      <c r="B16" s="454" t="s">
        <v>47</v>
      </c>
      <c r="C16" s="454" t="s">
        <v>2535</v>
      </c>
      <c r="D16" s="454" t="s">
        <v>2536</v>
      </c>
      <c r="E16" s="492" t="s">
        <v>1984</v>
      </c>
      <c r="F16" s="592" t="s">
        <v>44</v>
      </c>
      <c r="G16" s="594">
        <v>20</v>
      </c>
      <c r="H16" s="591">
        <f t="shared" si="0"/>
        <v>312416</v>
      </c>
      <c r="I16" s="366"/>
      <c r="J16" s="584">
        <v>15620.8</v>
      </c>
      <c r="K16" s="579"/>
      <c r="L16" s="1"/>
      <c r="M16" s="309"/>
      <c r="N16" s="310"/>
      <c r="O16" s="1"/>
      <c r="P16" s="318"/>
      <c r="Q16" s="309"/>
      <c r="R16" s="310"/>
      <c r="S16" s="1"/>
      <c r="T16" s="1"/>
      <c r="U16" s="1"/>
      <c r="V16" s="1"/>
      <c r="W16" s="1"/>
      <c r="X16" s="1"/>
      <c r="Y16" s="1"/>
      <c r="Z16" s="1"/>
    </row>
    <row r="17" spans="1:26" ht="30" customHeight="1" x14ac:dyDescent="0.35">
      <c r="A17" s="1"/>
      <c r="B17" s="454" t="s">
        <v>47</v>
      </c>
      <c r="C17" s="454" t="s">
        <v>2537</v>
      </c>
      <c r="D17" s="454" t="s">
        <v>2538</v>
      </c>
      <c r="E17" s="492" t="s">
        <v>1981</v>
      </c>
      <c r="F17" s="490" t="s">
        <v>25</v>
      </c>
      <c r="G17" s="594">
        <v>20</v>
      </c>
      <c r="H17" s="591">
        <f t="shared" si="0"/>
        <v>426976</v>
      </c>
      <c r="I17" s="366"/>
      <c r="J17" s="584">
        <v>21348.799999999999</v>
      </c>
      <c r="K17" s="579"/>
      <c r="L17" s="1"/>
      <c r="M17" s="309"/>
      <c r="N17" s="310"/>
      <c r="O17" s="1"/>
      <c r="P17" s="318"/>
      <c r="Q17" s="309"/>
      <c r="R17" s="310"/>
      <c r="S17" s="1"/>
      <c r="T17" s="1"/>
      <c r="U17" s="1"/>
      <c r="V17" s="1"/>
      <c r="W17" s="1"/>
      <c r="X17" s="1"/>
      <c r="Y17" s="1"/>
      <c r="Z17" s="1"/>
    </row>
    <row r="18" spans="1:26" ht="22.5" customHeight="1" x14ac:dyDescent="0.35">
      <c r="A18" s="1"/>
      <c r="B18" s="202" t="s">
        <v>12</v>
      </c>
      <c r="C18" s="202"/>
      <c r="D18" s="202"/>
      <c r="E18" s="202"/>
      <c r="F18" s="202"/>
      <c r="G18" s="203">
        <f>SUM(G11:G17)</f>
        <v>137</v>
      </c>
      <c r="H18" s="338">
        <f>SUM(H11:H17)</f>
        <v>2043798.6</v>
      </c>
      <c r="I18" s="202"/>
      <c r="J18" s="1"/>
      <c r="K18" s="1"/>
      <c r="L18" s="1"/>
      <c r="M18" s="1"/>
      <c r="N18" s="1"/>
      <c r="O18" s="1"/>
      <c r="P18" s="1"/>
      <c r="Q18" s="1"/>
      <c r="R18" s="1"/>
      <c r="S18" s="1"/>
      <c r="T18" s="1"/>
      <c r="U18" s="1"/>
      <c r="V18" s="1"/>
      <c r="W18" s="1"/>
      <c r="X18" s="1"/>
      <c r="Y18" s="1"/>
      <c r="Z18" s="1"/>
    </row>
    <row r="19" spans="1:26" ht="9.5" customHeight="1" x14ac:dyDescent="0.35">
      <c r="A19" s="1"/>
      <c r="B19" s="288"/>
      <c r="C19" s="288"/>
      <c r="D19" s="288"/>
      <c r="E19" s="288"/>
      <c r="F19" s="288"/>
      <c r="G19" s="289"/>
      <c r="H19" s="290"/>
      <c r="I19" s="288"/>
      <c r="J19" s="1"/>
      <c r="K19" s="1"/>
      <c r="L19" s="1"/>
      <c r="M19" s="1"/>
      <c r="N19" s="1"/>
      <c r="O19" s="1"/>
      <c r="P19" s="1"/>
      <c r="Q19" s="1"/>
      <c r="R19" s="1"/>
      <c r="S19" s="1"/>
      <c r="T19" s="1"/>
      <c r="U19" s="1"/>
      <c r="V19" s="1"/>
      <c r="W19" s="1"/>
      <c r="X19" s="1"/>
      <c r="Y19" s="1"/>
      <c r="Z19" s="1"/>
    </row>
    <row r="20" spans="1:26" ht="17.5" customHeight="1" x14ac:dyDescent="0.35">
      <c r="A20" s="1"/>
      <c r="B20" s="701" t="s">
        <v>704</v>
      </c>
      <c r="C20" s="187"/>
      <c r="D20" s="187"/>
      <c r="E20" s="701" t="s">
        <v>705</v>
      </c>
      <c r="F20" s="187"/>
      <c r="G20" s="187" t="s">
        <v>14</v>
      </c>
      <c r="H20" s="187"/>
      <c r="I20" s="187"/>
      <c r="J20" s="1"/>
      <c r="K20" s="1"/>
      <c r="L20" s="1"/>
      <c r="M20" s="1"/>
      <c r="N20" s="1"/>
      <c r="O20" s="1"/>
      <c r="P20" s="1"/>
      <c r="Q20" s="1"/>
      <c r="R20" s="1"/>
      <c r="S20" s="1"/>
      <c r="T20" s="1"/>
      <c r="U20" s="1"/>
      <c r="V20" s="1"/>
      <c r="W20" s="1"/>
      <c r="X20" s="1"/>
      <c r="Y20" s="1"/>
      <c r="Z20" s="1"/>
    </row>
    <row r="21" spans="1:26" ht="9.5" customHeight="1" x14ac:dyDescent="0.35">
      <c r="A21" s="1"/>
      <c r="B21" s="187"/>
      <c r="C21" s="187"/>
      <c r="D21" s="187"/>
      <c r="E21" s="187"/>
      <c r="F21" s="187"/>
      <c r="G21" s="187"/>
      <c r="H21" s="187"/>
      <c r="I21" s="187"/>
      <c r="J21" s="1"/>
      <c r="K21" s="1"/>
      <c r="L21" s="1"/>
      <c r="M21" s="1"/>
      <c r="N21" s="1"/>
      <c r="O21" s="1"/>
      <c r="P21" s="1"/>
      <c r="Q21" s="1"/>
      <c r="R21" s="1"/>
      <c r="S21" s="1"/>
      <c r="T21" s="1"/>
      <c r="U21" s="1"/>
      <c r="V21" s="1"/>
      <c r="W21" s="1"/>
      <c r="X21" s="1"/>
      <c r="Y21" s="1"/>
      <c r="Z21" s="1"/>
    </row>
    <row r="22" spans="1:26" ht="22" customHeight="1" x14ac:dyDescent="0.35">
      <c r="A22" s="1"/>
      <c r="B22" s="187"/>
      <c r="C22" s="187"/>
      <c r="D22" s="187"/>
      <c r="E22" s="187"/>
      <c r="F22" s="187"/>
      <c r="G22" s="187"/>
      <c r="H22" s="187"/>
      <c r="I22" s="187"/>
      <c r="J22" s="309"/>
      <c r="K22" s="1"/>
      <c r="L22" s="1"/>
      <c r="M22" s="1"/>
      <c r="N22" s="1"/>
      <c r="O22" s="1"/>
      <c r="P22" s="1"/>
      <c r="Q22" s="1"/>
      <c r="R22" s="1"/>
      <c r="S22" s="1"/>
      <c r="T22" s="1"/>
      <c r="U22" s="1"/>
      <c r="V22" s="1"/>
      <c r="W22" s="1"/>
      <c r="X22" s="1"/>
      <c r="Y22" s="1"/>
      <c r="Z22" s="1"/>
    </row>
    <row r="23" spans="1:26" ht="14.25" customHeight="1" x14ac:dyDescent="0.35">
      <c r="A23" s="1"/>
      <c r="B23" s="722" t="s">
        <v>545</v>
      </c>
      <c r="C23" s="723"/>
      <c r="D23" s="187"/>
      <c r="E23" s="189" t="s">
        <v>15</v>
      </c>
      <c r="F23" s="190"/>
      <c r="G23" s="189" t="s">
        <v>16</v>
      </c>
      <c r="H23" s="191"/>
      <c r="I23" s="191"/>
      <c r="J23" s="310"/>
      <c r="K23" s="1"/>
      <c r="L23" s="1"/>
      <c r="M23" s="1"/>
      <c r="N23" s="1"/>
      <c r="O23" s="1"/>
      <c r="P23" s="1"/>
      <c r="Q23" s="1"/>
      <c r="R23" s="1"/>
      <c r="S23" s="1"/>
      <c r="T23" s="1"/>
      <c r="U23" s="1"/>
      <c r="V23" s="1"/>
      <c r="W23" s="1"/>
      <c r="X23" s="1"/>
      <c r="Y23" s="1"/>
      <c r="Z23" s="1"/>
    </row>
    <row r="24" spans="1:26" ht="14.25" customHeight="1" x14ac:dyDescent="0.35">
      <c r="A24" s="1"/>
      <c r="B24" s="192" t="s">
        <v>17</v>
      </c>
      <c r="C24" s="187"/>
      <c r="D24" s="1"/>
      <c r="E24" s="192" t="s">
        <v>18</v>
      </c>
      <c r="F24" s="187"/>
      <c r="G24" s="724" t="s">
        <v>19</v>
      </c>
      <c r="H24" s="725"/>
      <c r="I24" s="725"/>
      <c r="J24" s="1"/>
      <c r="K24" s="1"/>
      <c r="L24" s="1"/>
      <c r="M24" s="1"/>
      <c r="N24" s="1"/>
      <c r="O24" s="1"/>
      <c r="P24" s="1"/>
      <c r="Q24" s="1"/>
      <c r="R24" s="1"/>
      <c r="S24" s="1"/>
      <c r="T24" s="1"/>
      <c r="U24" s="1"/>
      <c r="V24" s="1"/>
      <c r="W24" s="1"/>
      <c r="X24" s="1"/>
      <c r="Y24" s="1"/>
      <c r="Z24" s="1"/>
    </row>
    <row r="25" spans="1:26" ht="8" customHeight="1" x14ac:dyDescent="0.35">
      <c r="A25" s="1"/>
      <c r="B25" s="187"/>
      <c r="C25" s="187"/>
      <c r="D25" s="187"/>
      <c r="E25" s="187"/>
      <c r="F25" s="187"/>
      <c r="G25" s="187"/>
      <c r="H25" s="187"/>
      <c r="I25" s="187"/>
      <c r="J25" s="1"/>
      <c r="K25" s="1"/>
      <c r="L25" s="1"/>
      <c r="M25" s="1"/>
      <c r="N25" s="1"/>
      <c r="O25" s="1"/>
      <c r="P25" s="1"/>
      <c r="Q25" s="1"/>
      <c r="R25" s="1"/>
      <c r="S25" s="1"/>
      <c r="T25" s="1"/>
      <c r="U25" s="1"/>
      <c r="V25" s="1"/>
      <c r="W25" s="1"/>
      <c r="X25" s="1"/>
      <c r="Y25" s="1"/>
      <c r="Z25" s="1"/>
    </row>
    <row r="26" spans="1:26" ht="14.25" customHeight="1" x14ac:dyDescent="0.35">
      <c r="A26" s="1"/>
      <c r="B26" s="191" t="s">
        <v>2491</v>
      </c>
      <c r="C26" s="191"/>
      <c r="D26" s="187"/>
      <c r="E26" s="191" t="s">
        <v>544</v>
      </c>
      <c r="F26" s="187"/>
      <c r="G26" s="191" t="s">
        <v>544</v>
      </c>
      <c r="H26" s="191"/>
      <c r="I26" s="191"/>
      <c r="J26" s="1"/>
      <c r="K26" s="1"/>
      <c r="L26" s="1"/>
      <c r="M26" s="1"/>
      <c r="N26" s="1"/>
      <c r="O26" s="1"/>
      <c r="P26" s="1"/>
      <c r="Q26" s="1"/>
      <c r="R26" s="1"/>
      <c r="S26" s="1"/>
      <c r="T26" s="1"/>
      <c r="U26" s="1"/>
      <c r="V26" s="1"/>
      <c r="W26" s="1"/>
      <c r="X26" s="1"/>
      <c r="Y26" s="1"/>
      <c r="Z26" s="1"/>
    </row>
    <row r="27" spans="1:26" ht="14.25" customHeight="1" x14ac:dyDescent="0.3">
      <c r="A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1"/>
      <c r="H29" s="194"/>
      <c r="I29" s="1"/>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188"/>
      <c r="H30" s="195"/>
      <c r="I30" s="1"/>
      <c r="J30" s="1"/>
      <c r="K30" s="1"/>
      <c r="L30" s="1"/>
      <c r="M30" s="1"/>
      <c r="N30" s="1"/>
      <c r="O30" s="1"/>
      <c r="P30" s="1"/>
      <c r="Q30" s="1"/>
      <c r="R30" s="1"/>
      <c r="S30" s="1"/>
      <c r="T30" s="1"/>
      <c r="U30" s="1"/>
      <c r="V30" s="1"/>
      <c r="W30" s="1"/>
      <c r="X30" s="1"/>
      <c r="Y30" s="1"/>
      <c r="Z30" s="1"/>
    </row>
    <row r="31" spans="1:26" ht="14.25" customHeight="1" x14ac:dyDescent="0.35">
      <c r="A31" s="1"/>
      <c r="B31" s="1"/>
      <c r="C31" s="1"/>
      <c r="D31" s="1"/>
      <c r="E31" s="1"/>
      <c r="F31" s="1"/>
      <c r="G31" s="188"/>
      <c r="H31" s="195"/>
      <c r="I31" s="1"/>
      <c r="J31" s="1"/>
      <c r="K31" s="1"/>
      <c r="L31" s="1"/>
      <c r="M31" s="1"/>
      <c r="N31" s="1"/>
      <c r="O31" s="1"/>
      <c r="P31" s="1"/>
      <c r="Q31" s="1"/>
      <c r="R31" s="1"/>
      <c r="S31" s="1"/>
      <c r="T31" s="1"/>
      <c r="U31" s="1"/>
      <c r="V31" s="1"/>
      <c r="W31" s="1"/>
      <c r="X31" s="1"/>
      <c r="Y31" s="1"/>
      <c r="Z31" s="1"/>
    </row>
    <row r="32" spans="1:26" ht="14.25" customHeight="1" x14ac:dyDescent="0.35">
      <c r="A32" s="1"/>
      <c r="B32" s="1"/>
      <c r="C32" s="1"/>
      <c r="D32" s="1"/>
      <c r="E32" s="1"/>
      <c r="F32" s="1"/>
      <c r="G32" s="188"/>
      <c r="H32" s="195"/>
      <c r="I32" s="291"/>
      <c r="J32" s="1"/>
      <c r="K32" s="1"/>
      <c r="L32" s="1"/>
      <c r="M32" s="1"/>
      <c r="N32" s="1"/>
      <c r="O32" s="1"/>
      <c r="P32" s="1"/>
      <c r="Q32" s="1"/>
      <c r="R32" s="1"/>
      <c r="S32" s="1"/>
      <c r="T32" s="1"/>
      <c r="U32" s="1"/>
      <c r="V32" s="1"/>
      <c r="W32" s="1"/>
      <c r="X32" s="1"/>
      <c r="Y32" s="1"/>
      <c r="Z32" s="1"/>
    </row>
    <row r="33" spans="1:26" ht="14.25" customHeight="1" x14ac:dyDescent="0.35">
      <c r="A33" s="1"/>
      <c r="B33" s="1"/>
      <c r="C33" s="1"/>
      <c r="D33" s="1"/>
      <c r="E33" s="1"/>
      <c r="F33" s="1"/>
      <c r="G33" s="188"/>
      <c r="H33" s="195"/>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31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row r="228" spans="1:26" ht="15.75" customHeight="1" x14ac:dyDescent="0.3"/>
    <row r="229" spans="1:26" ht="15.75" customHeight="1" x14ac:dyDescent="0.3"/>
    <row r="230" spans="1:26" ht="15.75" customHeight="1" x14ac:dyDescent="0.3"/>
    <row r="231" spans="1:26" ht="15.75" customHeight="1" x14ac:dyDescent="0.3"/>
    <row r="232" spans="1:26" ht="15.75" customHeight="1" x14ac:dyDescent="0.3"/>
    <row r="233" spans="1:26" ht="15.75" customHeight="1" x14ac:dyDescent="0.3"/>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sheetData>
  <autoFilter ref="A10:Z20"/>
  <mergeCells count="16">
    <mergeCell ref="J9:J10"/>
    <mergeCell ref="K9:K10"/>
    <mergeCell ref="B23:C23"/>
    <mergeCell ref="G24:I24"/>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view="pageBreakPreview" zoomScale="86" zoomScaleNormal="100" zoomScaleSheetLayoutView="86" workbookViewId="0">
      <selection activeCell="D16" sqref="D16"/>
    </sheetView>
  </sheetViews>
  <sheetFormatPr defaultColWidth="12.6640625" defaultRowHeight="15" customHeight="1" x14ac:dyDescent="0.3"/>
  <cols>
    <col min="1" max="1" width="0.5" style="185" customWidth="1"/>
    <col min="2" max="2" width="17.08203125" style="185" customWidth="1"/>
    <col min="3" max="3" width="23.83203125" style="185" customWidth="1"/>
    <col min="4" max="4" width="24.6640625" style="185" customWidth="1"/>
    <col min="5" max="5" width="37.5" style="185" customWidth="1"/>
    <col min="6" max="6" width="35.6640625" style="185" customWidth="1"/>
    <col min="7" max="7" width="10.33203125" style="185" customWidth="1"/>
    <col min="8" max="8" width="14.6640625" style="185" customWidth="1"/>
    <col min="9" max="9" width="14.4140625"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s="550" customFormat="1" ht="14.25" customHeight="1" x14ac:dyDescent="0.35">
      <c r="A3" s="586"/>
      <c r="B3" s="735" t="s">
        <v>23</v>
      </c>
      <c r="C3" s="736"/>
      <c r="D3" s="736"/>
      <c r="E3" s="736"/>
      <c r="F3" s="736"/>
      <c r="G3" s="736"/>
      <c r="H3" s="736"/>
      <c r="I3" s="736"/>
      <c r="J3" s="586"/>
      <c r="K3" s="586"/>
      <c r="L3" s="586"/>
      <c r="M3" s="586"/>
      <c r="N3" s="586"/>
      <c r="O3" s="586"/>
      <c r="P3" s="586"/>
      <c r="Q3" s="586"/>
      <c r="R3" s="586"/>
      <c r="S3" s="586"/>
      <c r="T3" s="586"/>
      <c r="U3" s="586"/>
      <c r="V3" s="586"/>
      <c r="W3" s="586"/>
      <c r="X3" s="586"/>
      <c r="Y3" s="586"/>
      <c r="Z3" s="586"/>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2471</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650"/>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30" customHeight="1" x14ac:dyDescent="0.35">
      <c r="A11" s="1"/>
      <c r="B11" s="454" t="s">
        <v>543</v>
      </c>
      <c r="C11" s="454" t="s">
        <v>2492</v>
      </c>
      <c r="D11" s="454" t="s">
        <v>2493</v>
      </c>
      <c r="E11" s="703" t="s">
        <v>541</v>
      </c>
      <c r="F11" s="646" t="s">
        <v>2481</v>
      </c>
      <c r="G11" s="594">
        <v>25</v>
      </c>
      <c r="H11" s="591">
        <v>76520</v>
      </c>
      <c r="I11" s="704" t="s">
        <v>2483</v>
      </c>
      <c r="J11" s="584">
        <v>9700.7999999999993</v>
      </c>
      <c r="K11" s="579"/>
      <c r="L11" s="1"/>
      <c r="M11" s="309"/>
      <c r="N11" s="310"/>
      <c r="O11" s="1"/>
      <c r="P11" s="318"/>
      <c r="Q11" s="309"/>
      <c r="R11" s="310"/>
      <c r="S11" s="1"/>
      <c r="T11" s="1"/>
      <c r="U11" s="1"/>
      <c r="V11" s="1"/>
      <c r="W11" s="1"/>
      <c r="X11" s="1"/>
      <c r="Y11" s="1"/>
      <c r="Z11" s="1"/>
    </row>
    <row r="12" spans="1:26" ht="30" customHeight="1" x14ac:dyDescent="0.35">
      <c r="A12" s="1"/>
      <c r="B12" s="454" t="s">
        <v>543</v>
      </c>
      <c r="C12" s="454" t="s">
        <v>2494</v>
      </c>
      <c r="D12" s="454" t="s">
        <v>2495</v>
      </c>
      <c r="E12" s="492" t="s">
        <v>1959</v>
      </c>
      <c r="F12" s="492" t="s">
        <v>2482</v>
      </c>
      <c r="G12" s="594">
        <v>42</v>
      </c>
      <c r="H12" s="591">
        <v>314693.59999999998</v>
      </c>
      <c r="I12" s="704" t="s">
        <v>2483</v>
      </c>
      <c r="J12" s="584">
        <v>9700.7999999999993</v>
      </c>
      <c r="K12" s="579"/>
      <c r="L12" s="1"/>
      <c r="M12" s="309"/>
      <c r="N12" s="310"/>
      <c r="O12" s="1"/>
      <c r="P12" s="318"/>
      <c r="Q12" s="309"/>
      <c r="R12" s="310"/>
      <c r="S12" s="1"/>
      <c r="T12" s="1"/>
      <c r="U12" s="1"/>
      <c r="V12" s="1"/>
      <c r="W12" s="1"/>
      <c r="X12" s="1"/>
      <c r="Y12" s="1"/>
      <c r="Z12" s="1"/>
    </row>
    <row r="13" spans="1:26" ht="30" customHeight="1" x14ac:dyDescent="0.35">
      <c r="A13" s="1"/>
      <c r="B13" s="454" t="s">
        <v>543</v>
      </c>
      <c r="C13" s="454" t="s">
        <v>2496</v>
      </c>
      <c r="D13" s="454" t="s">
        <v>2497</v>
      </c>
      <c r="E13" s="703" t="s">
        <v>541</v>
      </c>
      <c r="F13" s="646" t="s">
        <v>2481</v>
      </c>
      <c r="G13" s="594">
        <v>25</v>
      </c>
      <c r="H13" s="591">
        <v>76520</v>
      </c>
      <c r="I13" s="704" t="s">
        <v>2484</v>
      </c>
      <c r="J13" s="584">
        <v>16800.8</v>
      </c>
      <c r="K13" s="579"/>
      <c r="L13" s="1"/>
      <c r="M13" s="309"/>
      <c r="N13" s="310"/>
      <c r="O13" s="1"/>
      <c r="P13" s="318"/>
      <c r="Q13" s="309"/>
      <c r="R13" s="310"/>
      <c r="S13" s="1"/>
      <c r="T13" s="1"/>
      <c r="U13" s="1"/>
      <c r="V13" s="1"/>
      <c r="W13" s="1"/>
      <c r="X13" s="1"/>
      <c r="Y13" s="1"/>
      <c r="Z13" s="1"/>
    </row>
    <row r="14" spans="1:26" ht="30" customHeight="1" x14ac:dyDescent="0.35">
      <c r="A14" s="1"/>
      <c r="B14" s="454" t="s">
        <v>543</v>
      </c>
      <c r="C14" s="454" t="s">
        <v>2498</v>
      </c>
      <c r="D14" s="454" t="s">
        <v>2499</v>
      </c>
      <c r="E14" s="492" t="s">
        <v>1959</v>
      </c>
      <c r="F14" s="492" t="s">
        <v>2482</v>
      </c>
      <c r="G14" s="594">
        <v>42</v>
      </c>
      <c r="H14" s="591">
        <v>314693.59999999998</v>
      </c>
      <c r="I14" s="704" t="s">
        <v>2484</v>
      </c>
      <c r="J14" s="595">
        <v>12537.8</v>
      </c>
      <c r="K14" s="579"/>
      <c r="L14" s="1"/>
      <c r="M14" s="309"/>
      <c r="N14" s="310"/>
      <c r="O14" s="1"/>
      <c r="P14" s="318"/>
      <c r="Q14" s="309"/>
      <c r="R14" s="310"/>
      <c r="S14" s="1"/>
      <c r="T14" s="1"/>
      <c r="U14" s="1"/>
      <c r="V14" s="1"/>
      <c r="W14" s="1"/>
      <c r="X14" s="1"/>
      <c r="Y14" s="1"/>
      <c r="Z14" s="1"/>
    </row>
    <row r="15" spans="1:26" ht="30" customHeight="1" x14ac:dyDescent="0.35">
      <c r="A15" s="1"/>
      <c r="B15" s="454" t="s">
        <v>543</v>
      </c>
      <c r="C15" s="454" t="s">
        <v>2500</v>
      </c>
      <c r="D15" s="454" t="s">
        <v>2501</v>
      </c>
      <c r="E15" s="703" t="s">
        <v>541</v>
      </c>
      <c r="F15" s="646" t="s">
        <v>2481</v>
      </c>
      <c r="G15" s="594">
        <v>25</v>
      </c>
      <c r="H15" s="591">
        <v>76520</v>
      </c>
      <c r="I15" s="704" t="s">
        <v>2485</v>
      </c>
      <c r="J15" s="584">
        <v>18360.8</v>
      </c>
      <c r="K15" s="579"/>
      <c r="L15" s="1"/>
      <c r="M15" s="309"/>
      <c r="N15" s="310"/>
      <c r="O15" s="1"/>
      <c r="P15" s="318"/>
      <c r="Q15" s="309"/>
      <c r="R15" s="310"/>
      <c r="S15" s="1"/>
      <c r="T15" s="1"/>
      <c r="U15" s="1"/>
      <c r="V15" s="1"/>
      <c r="W15" s="1"/>
      <c r="X15" s="1"/>
      <c r="Y15" s="1"/>
      <c r="Z15" s="1"/>
    </row>
    <row r="16" spans="1:26" ht="30" customHeight="1" x14ac:dyDescent="0.35">
      <c r="A16" s="1"/>
      <c r="B16" s="454" t="s">
        <v>543</v>
      </c>
      <c r="C16" s="454" t="s">
        <v>2502</v>
      </c>
      <c r="D16" s="454" t="s">
        <v>2503</v>
      </c>
      <c r="E16" s="492" t="s">
        <v>1959</v>
      </c>
      <c r="F16" s="492" t="s">
        <v>2482</v>
      </c>
      <c r="G16" s="594">
        <v>42</v>
      </c>
      <c r="H16" s="591">
        <v>314693.59999999998</v>
      </c>
      <c r="I16" s="704" t="s">
        <v>2485</v>
      </c>
      <c r="J16" s="584">
        <v>15620.8</v>
      </c>
      <c r="K16" s="579"/>
      <c r="L16" s="1"/>
      <c r="M16" s="309"/>
      <c r="N16" s="310"/>
      <c r="O16" s="1"/>
      <c r="P16" s="318"/>
      <c r="Q16" s="309"/>
      <c r="R16" s="310"/>
      <c r="S16" s="1"/>
      <c r="T16" s="1"/>
      <c r="U16" s="1"/>
      <c r="V16" s="1"/>
      <c r="W16" s="1"/>
      <c r="X16" s="1"/>
      <c r="Y16" s="1"/>
      <c r="Z16" s="1"/>
    </row>
    <row r="17" spans="1:26" ht="30" customHeight="1" x14ac:dyDescent="0.35">
      <c r="A17" s="1"/>
      <c r="B17" s="454" t="s">
        <v>543</v>
      </c>
      <c r="C17" s="454" t="s">
        <v>2504</v>
      </c>
      <c r="D17" s="454" t="s">
        <v>2505</v>
      </c>
      <c r="E17" s="703" t="s">
        <v>541</v>
      </c>
      <c r="F17" s="646" t="s">
        <v>2481</v>
      </c>
      <c r="G17" s="594">
        <v>25</v>
      </c>
      <c r="H17" s="591">
        <v>76520</v>
      </c>
      <c r="I17" s="704" t="s">
        <v>2486</v>
      </c>
      <c r="J17" s="584">
        <v>21348.799999999999</v>
      </c>
      <c r="K17" s="579"/>
      <c r="L17" s="1"/>
      <c r="M17" s="309"/>
      <c r="N17" s="310"/>
      <c r="O17" s="1"/>
      <c r="P17" s="318"/>
      <c r="Q17" s="309"/>
      <c r="R17" s="310"/>
      <c r="S17" s="1"/>
      <c r="T17" s="1"/>
      <c r="U17" s="1"/>
      <c r="V17" s="1"/>
      <c r="W17" s="1"/>
      <c r="X17" s="1"/>
      <c r="Y17" s="1"/>
      <c r="Z17" s="1"/>
    </row>
    <row r="18" spans="1:26" ht="30" customHeight="1" x14ac:dyDescent="0.35">
      <c r="A18" s="1"/>
      <c r="B18" s="454" t="s">
        <v>543</v>
      </c>
      <c r="C18" s="454" t="s">
        <v>2506</v>
      </c>
      <c r="D18" s="454" t="s">
        <v>2507</v>
      </c>
      <c r="E18" s="492" t="s">
        <v>1959</v>
      </c>
      <c r="F18" s="492" t="s">
        <v>2482</v>
      </c>
      <c r="G18" s="594">
        <v>42</v>
      </c>
      <c r="H18" s="591">
        <v>314693.59999999998</v>
      </c>
      <c r="I18" s="704" t="s">
        <v>2486</v>
      </c>
      <c r="J18" s="584"/>
      <c r="K18" s="579"/>
      <c r="L18" s="1"/>
      <c r="M18" s="309"/>
      <c r="N18" s="310"/>
      <c r="O18" s="1"/>
      <c r="P18" s="318"/>
      <c r="Q18" s="309"/>
      <c r="R18" s="310"/>
      <c r="S18" s="1"/>
      <c r="T18" s="1"/>
      <c r="U18" s="1"/>
      <c r="V18" s="1"/>
      <c r="W18" s="1"/>
      <c r="X18" s="1"/>
      <c r="Y18" s="1"/>
      <c r="Z18" s="1"/>
    </row>
    <row r="19" spans="1:26" ht="30" customHeight="1" x14ac:dyDescent="0.35">
      <c r="A19" s="1"/>
      <c r="B19" s="454" t="s">
        <v>543</v>
      </c>
      <c r="C19" s="454" t="s">
        <v>2508</v>
      </c>
      <c r="D19" s="454" t="s">
        <v>2509</v>
      </c>
      <c r="E19" s="703" t="s">
        <v>541</v>
      </c>
      <c r="F19" s="646" t="s">
        <v>2481</v>
      </c>
      <c r="G19" s="594">
        <v>25</v>
      </c>
      <c r="H19" s="591">
        <v>76520</v>
      </c>
      <c r="I19" s="704" t="s">
        <v>2487</v>
      </c>
      <c r="J19" s="584"/>
      <c r="K19" s="579"/>
      <c r="L19" s="1"/>
      <c r="M19" s="309"/>
      <c r="N19" s="310"/>
      <c r="O19" s="1"/>
      <c r="P19" s="318"/>
      <c r="Q19" s="309"/>
      <c r="R19" s="310"/>
      <c r="S19" s="1"/>
      <c r="T19" s="1"/>
      <c r="U19" s="1"/>
      <c r="V19" s="1"/>
      <c r="W19" s="1"/>
      <c r="X19" s="1"/>
      <c r="Y19" s="1"/>
      <c r="Z19" s="1"/>
    </row>
    <row r="20" spans="1:26" ht="30" customHeight="1" x14ac:dyDescent="0.35">
      <c r="A20" s="1"/>
      <c r="B20" s="454" t="s">
        <v>543</v>
      </c>
      <c r="C20" s="454" t="s">
        <v>2510</v>
      </c>
      <c r="D20" s="454" t="s">
        <v>2511</v>
      </c>
      <c r="E20" s="492" t="s">
        <v>1959</v>
      </c>
      <c r="F20" s="492" t="s">
        <v>2482</v>
      </c>
      <c r="G20" s="594">
        <v>42</v>
      </c>
      <c r="H20" s="591">
        <v>314693.59999999998</v>
      </c>
      <c r="I20" s="704" t="s">
        <v>2487</v>
      </c>
      <c r="J20" s="584"/>
      <c r="K20" s="579"/>
      <c r="L20" s="1"/>
      <c r="M20" s="309"/>
      <c r="N20" s="310"/>
      <c r="O20" s="1"/>
      <c r="P20" s="318"/>
      <c r="Q20" s="309"/>
      <c r="R20" s="310"/>
      <c r="S20" s="1"/>
      <c r="T20" s="1"/>
      <c r="U20" s="1"/>
      <c r="V20" s="1"/>
      <c r="W20" s="1"/>
      <c r="X20" s="1"/>
      <c r="Y20" s="1"/>
      <c r="Z20" s="1"/>
    </row>
    <row r="21" spans="1:26" ht="30" customHeight="1" x14ac:dyDescent="0.35">
      <c r="A21" s="1"/>
      <c r="B21" s="454" t="s">
        <v>543</v>
      </c>
      <c r="C21" s="454" t="s">
        <v>2512</v>
      </c>
      <c r="D21" s="454" t="s">
        <v>2513</v>
      </c>
      <c r="E21" s="703" t="s">
        <v>541</v>
      </c>
      <c r="F21" s="646" t="s">
        <v>2481</v>
      </c>
      <c r="G21" s="594">
        <v>25</v>
      </c>
      <c r="H21" s="591">
        <v>76520</v>
      </c>
      <c r="I21" s="704" t="s">
        <v>2488</v>
      </c>
      <c r="J21" s="584"/>
      <c r="K21" s="579"/>
      <c r="L21" s="1"/>
      <c r="M21" s="309"/>
      <c r="N21" s="310"/>
      <c r="O21" s="1"/>
      <c r="P21" s="318"/>
      <c r="Q21" s="309"/>
      <c r="R21" s="310"/>
      <c r="S21" s="1"/>
      <c r="T21" s="1"/>
      <c r="U21" s="1"/>
      <c r="V21" s="1"/>
      <c r="W21" s="1"/>
      <c r="X21" s="1"/>
      <c r="Y21" s="1"/>
      <c r="Z21" s="1"/>
    </row>
    <row r="22" spans="1:26" ht="30" customHeight="1" x14ac:dyDescent="0.35">
      <c r="A22" s="1"/>
      <c r="B22" s="454" t="s">
        <v>543</v>
      </c>
      <c r="C22" s="454" t="s">
        <v>2514</v>
      </c>
      <c r="D22" s="454" t="s">
        <v>2515</v>
      </c>
      <c r="E22" s="492" t="s">
        <v>1959</v>
      </c>
      <c r="F22" s="492" t="s">
        <v>2482</v>
      </c>
      <c r="G22" s="594">
        <v>42</v>
      </c>
      <c r="H22" s="591">
        <v>314693.59999999998</v>
      </c>
      <c r="I22" s="704" t="s">
        <v>2488</v>
      </c>
      <c r="J22" s="584"/>
      <c r="K22" s="579"/>
      <c r="L22" s="1"/>
      <c r="M22" s="309"/>
      <c r="N22" s="310"/>
      <c r="O22" s="1"/>
      <c r="P22" s="318"/>
      <c r="Q22" s="309"/>
      <c r="R22" s="310"/>
      <c r="S22" s="1"/>
      <c r="T22" s="1"/>
      <c r="U22" s="1"/>
      <c r="V22" s="1"/>
      <c r="W22" s="1"/>
      <c r="X22" s="1"/>
      <c r="Y22" s="1"/>
      <c r="Z22" s="1"/>
    </row>
    <row r="23" spans="1:26" ht="30" customHeight="1" x14ac:dyDescent="0.35">
      <c r="A23" s="1"/>
      <c r="B23" s="454" t="s">
        <v>543</v>
      </c>
      <c r="C23" s="454" t="s">
        <v>2516</v>
      </c>
      <c r="D23" s="454" t="s">
        <v>2517</v>
      </c>
      <c r="E23" s="703" t="s">
        <v>541</v>
      </c>
      <c r="F23" s="646" t="s">
        <v>2481</v>
      </c>
      <c r="G23" s="594">
        <v>25</v>
      </c>
      <c r="H23" s="591">
        <v>76520</v>
      </c>
      <c r="I23" s="704" t="s">
        <v>2489</v>
      </c>
      <c r="J23" s="584"/>
      <c r="K23" s="579"/>
      <c r="L23" s="1"/>
      <c r="M23" s="309"/>
      <c r="N23" s="310"/>
      <c r="O23" s="1"/>
      <c r="P23" s="318"/>
      <c r="Q23" s="309"/>
      <c r="R23" s="310"/>
      <c r="S23" s="1"/>
      <c r="T23" s="1"/>
      <c r="U23" s="1"/>
      <c r="V23" s="1"/>
      <c r="W23" s="1"/>
      <c r="X23" s="1"/>
      <c r="Y23" s="1"/>
      <c r="Z23" s="1"/>
    </row>
    <row r="24" spans="1:26" ht="30" customHeight="1" x14ac:dyDescent="0.35">
      <c r="A24" s="1"/>
      <c r="B24" s="454" t="s">
        <v>543</v>
      </c>
      <c r="C24" s="454" t="s">
        <v>2518</v>
      </c>
      <c r="D24" s="454" t="s">
        <v>2519</v>
      </c>
      <c r="E24" s="492" t="s">
        <v>1959</v>
      </c>
      <c r="F24" s="492" t="s">
        <v>2482</v>
      </c>
      <c r="G24" s="594">
        <v>42</v>
      </c>
      <c r="H24" s="591">
        <v>314693.59999999998</v>
      </c>
      <c r="I24" s="704" t="s">
        <v>2489</v>
      </c>
      <c r="J24" s="584"/>
      <c r="K24" s="579"/>
      <c r="L24" s="1"/>
      <c r="M24" s="309"/>
      <c r="N24" s="310"/>
      <c r="O24" s="1"/>
      <c r="P24" s="318"/>
      <c r="Q24" s="309"/>
      <c r="R24" s="310"/>
      <c r="S24" s="1"/>
      <c r="T24" s="1"/>
      <c r="U24" s="1"/>
      <c r="V24" s="1"/>
      <c r="W24" s="1"/>
      <c r="X24" s="1"/>
      <c r="Y24" s="1"/>
      <c r="Z24" s="1"/>
    </row>
    <row r="25" spans="1:26" ht="30" customHeight="1" x14ac:dyDescent="0.35">
      <c r="A25" s="1"/>
      <c r="B25" s="454" t="s">
        <v>543</v>
      </c>
      <c r="C25" s="454" t="s">
        <v>2520</v>
      </c>
      <c r="D25" s="454" t="s">
        <v>2521</v>
      </c>
      <c r="E25" s="703" t="s">
        <v>541</v>
      </c>
      <c r="F25" s="646" t="s">
        <v>2481</v>
      </c>
      <c r="G25" s="594">
        <v>25</v>
      </c>
      <c r="H25" s="591">
        <v>76520</v>
      </c>
      <c r="I25" s="704" t="s">
        <v>2490</v>
      </c>
      <c r="J25" s="584"/>
      <c r="K25" s="579"/>
      <c r="L25" s="1"/>
      <c r="M25" s="309"/>
      <c r="N25" s="310"/>
      <c r="O25" s="1"/>
      <c r="P25" s="318"/>
      <c r="Q25" s="309"/>
      <c r="R25" s="310"/>
      <c r="S25" s="1"/>
      <c r="T25" s="1"/>
      <c r="U25" s="1"/>
      <c r="V25" s="1"/>
      <c r="W25" s="1"/>
      <c r="X25" s="1"/>
      <c r="Y25" s="1"/>
      <c r="Z25" s="1"/>
    </row>
    <row r="26" spans="1:26" ht="30" customHeight="1" x14ac:dyDescent="0.35">
      <c r="A26" s="1"/>
      <c r="B26" s="454" t="s">
        <v>543</v>
      </c>
      <c r="C26" s="454" t="s">
        <v>2522</v>
      </c>
      <c r="D26" s="454" t="s">
        <v>2523</v>
      </c>
      <c r="E26" s="492" t="s">
        <v>1959</v>
      </c>
      <c r="F26" s="492" t="s">
        <v>2482</v>
      </c>
      <c r="G26" s="594">
        <v>42</v>
      </c>
      <c r="H26" s="591">
        <v>314693.59999999998</v>
      </c>
      <c r="I26" s="704" t="s">
        <v>2490</v>
      </c>
      <c r="J26" s="584"/>
      <c r="K26" s="579"/>
      <c r="L26" s="1"/>
      <c r="M26" s="309"/>
      <c r="N26" s="310"/>
      <c r="O26" s="1"/>
      <c r="P26" s="318"/>
      <c r="Q26" s="309"/>
      <c r="R26" s="310"/>
      <c r="S26" s="1"/>
      <c r="T26" s="1"/>
      <c r="U26" s="1"/>
      <c r="V26" s="1"/>
      <c r="W26" s="1"/>
      <c r="X26" s="1"/>
      <c r="Y26" s="1"/>
      <c r="Z26" s="1"/>
    </row>
    <row r="27" spans="1:26" ht="18.5" customHeight="1" x14ac:dyDescent="0.35">
      <c r="A27" s="1"/>
      <c r="B27" s="202" t="s">
        <v>12</v>
      </c>
      <c r="C27" s="202"/>
      <c r="D27" s="202"/>
      <c r="E27" s="202"/>
      <c r="F27" s="202"/>
      <c r="G27" s="203">
        <f>SUM(G11:G26)</f>
        <v>536</v>
      </c>
      <c r="H27" s="338">
        <f>SUM(H11:H26)</f>
        <v>3129708.8000000003</v>
      </c>
      <c r="I27" s="202"/>
      <c r="J27" s="1"/>
      <c r="K27" s="1"/>
      <c r="L27" s="1"/>
      <c r="M27" s="1"/>
      <c r="N27" s="1"/>
      <c r="O27" s="1"/>
      <c r="P27" s="1"/>
      <c r="Q27" s="1"/>
      <c r="R27" s="1"/>
      <c r="S27" s="1"/>
      <c r="T27" s="1"/>
      <c r="U27" s="1"/>
      <c r="V27" s="1"/>
      <c r="W27" s="1"/>
      <c r="X27" s="1"/>
      <c r="Y27" s="1"/>
      <c r="Z27" s="1"/>
    </row>
    <row r="28" spans="1:26" ht="9.5" customHeight="1" x14ac:dyDescent="0.35">
      <c r="A28" s="1"/>
      <c r="B28" s="288"/>
      <c r="C28" s="288"/>
      <c r="D28" s="288"/>
      <c r="E28" s="288"/>
      <c r="F28" s="288"/>
      <c r="G28" s="289"/>
      <c r="H28" s="290"/>
      <c r="I28" s="288"/>
      <c r="J28" s="1"/>
      <c r="K28" s="1"/>
      <c r="L28" s="1"/>
      <c r="M28" s="1"/>
      <c r="N28" s="1"/>
      <c r="O28" s="1"/>
      <c r="P28" s="1"/>
      <c r="Q28" s="1"/>
      <c r="R28" s="1"/>
      <c r="S28" s="1"/>
      <c r="T28" s="1"/>
      <c r="U28" s="1"/>
      <c r="V28" s="1"/>
      <c r="W28" s="1"/>
      <c r="X28" s="1"/>
      <c r="Y28" s="1"/>
      <c r="Z28" s="1"/>
    </row>
    <row r="29" spans="1:26" ht="17.5" customHeight="1" x14ac:dyDescent="0.35">
      <c r="A29" s="1"/>
      <c r="B29" s="649" t="s">
        <v>704</v>
      </c>
      <c r="C29" s="187"/>
      <c r="D29" s="187"/>
      <c r="E29" s="649" t="s">
        <v>705</v>
      </c>
      <c r="F29" s="187"/>
      <c r="G29" s="187" t="s">
        <v>14</v>
      </c>
      <c r="H29" s="187"/>
      <c r="I29" s="187"/>
      <c r="J29" s="1"/>
      <c r="K29" s="1"/>
      <c r="L29" s="1"/>
      <c r="M29" s="1"/>
      <c r="N29" s="1"/>
      <c r="O29" s="1"/>
      <c r="P29" s="1"/>
      <c r="Q29" s="1"/>
      <c r="R29" s="1"/>
      <c r="S29" s="1"/>
      <c r="T29" s="1"/>
      <c r="U29" s="1"/>
      <c r="V29" s="1"/>
      <c r="W29" s="1"/>
      <c r="X29" s="1"/>
      <c r="Y29" s="1"/>
      <c r="Z29" s="1"/>
    </row>
    <row r="30" spans="1:26" ht="9.5" customHeight="1" x14ac:dyDescent="0.35">
      <c r="A30" s="1"/>
      <c r="B30" s="187"/>
      <c r="C30" s="187"/>
      <c r="D30" s="187"/>
      <c r="E30" s="187"/>
      <c r="F30" s="187"/>
      <c r="G30" s="187"/>
      <c r="H30" s="187"/>
      <c r="I30" s="187"/>
      <c r="J30" s="1"/>
      <c r="K30" s="1"/>
      <c r="L30" s="1"/>
      <c r="M30" s="1"/>
      <c r="N30" s="1"/>
      <c r="O30" s="1"/>
      <c r="P30" s="1"/>
      <c r="Q30" s="1"/>
      <c r="R30" s="1"/>
      <c r="S30" s="1"/>
      <c r="T30" s="1"/>
      <c r="U30" s="1"/>
      <c r="V30" s="1"/>
      <c r="W30" s="1"/>
      <c r="X30" s="1"/>
      <c r="Y30" s="1"/>
      <c r="Z30" s="1"/>
    </row>
    <row r="31" spans="1:26" ht="22" customHeight="1" x14ac:dyDescent="0.35">
      <c r="A31" s="1"/>
      <c r="B31" s="187"/>
      <c r="C31" s="187"/>
      <c r="D31" s="187"/>
      <c r="E31" s="187"/>
      <c r="F31" s="187"/>
      <c r="G31" s="187"/>
      <c r="H31" s="187"/>
      <c r="I31" s="187"/>
      <c r="J31" s="309"/>
      <c r="K31" s="1"/>
      <c r="L31" s="1"/>
      <c r="M31" s="1"/>
      <c r="N31" s="1"/>
      <c r="O31" s="1"/>
      <c r="P31" s="1"/>
      <c r="Q31" s="1"/>
      <c r="R31" s="1"/>
      <c r="S31" s="1"/>
      <c r="T31" s="1"/>
      <c r="U31" s="1"/>
      <c r="V31" s="1"/>
      <c r="W31" s="1"/>
      <c r="X31" s="1"/>
      <c r="Y31" s="1"/>
      <c r="Z31" s="1"/>
    </row>
    <row r="32" spans="1:26" ht="14.25" customHeight="1" x14ac:dyDescent="0.35">
      <c r="A32" s="1"/>
      <c r="B32" s="722" t="s">
        <v>545</v>
      </c>
      <c r="C32" s="723"/>
      <c r="D32" s="187"/>
      <c r="E32" s="189" t="s">
        <v>15</v>
      </c>
      <c r="F32" s="190"/>
      <c r="G32" s="189" t="s">
        <v>16</v>
      </c>
      <c r="H32" s="191"/>
      <c r="I32" s="191"/>
      <c r="J32" s="310"/>
      <c r="K32" s="1"/>
      <c r="L32" s="1"/>
      <c r="M32" s="1"/>
      <c r="N32" s="1"/>
      <c r="O32" s="1"/>
      <c r="P32" s="1"/>
      <c r="Q32" s="1"/>
      <c r="R32" s="1"/>
      <c r="S32" s="1"/>
      <c r="T32" s="1"/>
      <c r="U32" s="1"/>
      <c r="V32" s="1"/>
      <c r="W32" s="1"/>
      <c r="X32" s="1"/>
      <c r="Y32" s="1"/>
      <c r="Z32" s="1"/>
    </row>
    <row r="33" spans="1:26" ht="14.25" customHeight="1" x14ac:dyDescent="0.35">
      <c r="A33" s="1"/>
      <c r="B33" s="192" t="s">
        <v>17</v>
      </c>
      <c r="C33" s="187"/>
      <c r="D33" s="1"/>
      <c r="E33" s="192" t="s">
        <v>18</v>
      </c>
      <c r="F33" s="187"/>
      <c r="G33" s="724" t="s">
        <v>19</v>
      </c>
      <c r="H33" s="725"/>
      <c r="I33" s="725"/>
      <c r="J33" s="1"/>
      <c r="K33" s="1"/>
      <c r="L33" s="1"/>
      <c r="M33" s="1"/>
      <c r="N33" s="1"/>
      <c r="O33" s="1"/>
      <c r="P33" s="1"/>
      <c r="Q33" s="1"/>
      <c r="R33" s="1"/>
      <c r="S33" s="1"/>
      <c r="T33" s="1"/>
      <c r="U33" s="1"/>
      <c r="V33" s="1"/>
      <c r="W33" s="1"/>
      <c r="X33" s="1"/>
      <c r="Y33" s="1"/>
      <c r="Z33" s="1"/>
    </row>
    <row r="34" spans="1:26" ht="8" customHeight="1" x14ac:dyDescent="0.35">
      <c r="A34" s="1"/>
      <c r="B34" s="187"/>
      <c r="C34" s="187"/>
      <c r="D34" s="187"/>
      <c r="E34" s="187"/>
      <c r="F34" s="187"/>
      <c r="G34" s="187"/>
      <c r="H34" s="187"/>
      <c r="I34" s="187"/>
      <c r="J34" s="1"/>
      <c r="K34" s="1"/>
      <c r="L34" s="1"/>
      <c r="M34" s="1"/>
      <c r="N34" s="1"/>
      <c r="O34" s="1"/>
      <c r="P34" s="1"/>
      <c r="Q34" s="1"/>
      <c r="R34" s="1"/>
      <c r="S34" s="1"/>
      <c r="T34" s="1"/>
      <c r="U34" s="1"/>
      <c r="V34" s="1"/>
      <c r="W34" s="1"/>
      <c r="X34" s="1"/>
      <c r="Y34" s="1"/>
      <c r="Z34" s="1"/>
    </row>
    <row r="35" spans="1:26" ht="14.25" customHeight="1" x14ac:dyDescent="0.35">
      <c r="A35" s="1"/>
      <c r="B35" s="191" t="s">
        <v>2491</v>
      </c>
      <c r="C35" s="191"/>
      <c r="D35" s="187"/>
      <c r="E35" s="191" t="s">
        <v>544</v>
      </c>
      <c r="F35" s="187"/>
      <c r="G35" s="191" t="s">
        <v>544</v>
      </c>
      <c r="H35" s="191"/>
      <c r="I35" s="191"/>
      <c r="J35" s="1"/>
      <c r="K35" s="1"/>
      <c r="L35" s="1"/>
      <c r="M35" s="1"/>
      <c r="N35" s="1"/>
      <c r="O35" s="1"/>
      <c r="P35" s="1"/>
      <c r="Q35" s="1"/>
      <c r="R35" s="1"/>
      <c r="S35" s="1"/>
      <c r="T35" s="1"/>
      <c r="U35" s="1"/>
      <c r="V35" s="1"/>
      <c r="W35" s="1"/>
      <c r="X35" s="1"/>
      <c r="Y35" s="1"/>
      <c r="Z35" s="1"/>
    </row>
    <row r="36" spans="1:26" ht="14.25" customHeight="1" x14ac:dyDescent="0.3">
      <c r="A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5">
      <c r="A38" s="1"/>
      <c r="B38" s="1"/>
      <c r="C38" s="1"/>
      <c r="D38" s="1"/>
      <c r="E38" s="1"/>
      <c r="F38" s="1"/>
      <c r="G38" s="1"/>
      <c r="H38" s="194"/>
      <c r="I38" s="1"/>
      <c r="J38" s="1"/>
      <c r="K38" s="1"/>
      <c r="L38" s="1"/>
      <c r="M38" s="1"/>
      <c r="N38" s="1"/>
      <c r="O38" s="1"/>
      <c r="P38" s="1"/>
      <c r="Q38" s="1"/>
      <c r="R38" s="1"/>
      <c r="S38" s="1"/>
      <c r="T38" s="1"/>
      <c r="U38" s="1"/>
      <c r="V38" s="1"/>
      <c r="W38" s="1"/>
      <c r="X38" s="1"/>
      <c r="Y38" s="1"/>
      <c r="Z38" s="1"/>
    </row>
    <row r="39" spans="1:26" ht="14.25" customHeight="1" x14ac:dyDescent="0.35">
      <c r="A39" s="1"/>
      <c r="B39" s="1"/>
      <c r="C39" s="1"/>
      <c r="D39" s="1"/>
      <c r="E39" s="1"/>
      <c r="F39" s="1"/>
      <c r="G39" s="188"/>
      <c r="H39" s="195"/>
      <c r="I39" s="1"/>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188"/>
      <c r="H40" s="195"/>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88"/>
      <c r="H41" s="195"/>
      <c r="I41" s="29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88"/>
      <c r="H42" s="195"/>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31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autoFilter ref="A10:Z29"/>
  <mergeCells count="16">
    <mergeCell ref="J9:J10"/>
    <mergeCell ref="K9:K10"/>
    <mergeCell ref="B32:C32"/>
    <mergeCell ref="G33:I33"/>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1"/>
  <sheetViews>
    <sheetView tabSelected="1" view="pageBreakPreview" topLeftCell="A155" zoomScale="86" zoomScaleNormal="100" zoomScaleSheetLayoutView="86" workbookViewId="0">
      <selection activeCell="G11" sqref="G11:G166"/>
    </sheetView>
  </sheetViews>
  <sheetFormatPr defaultColWidth="12.6640625" defaultRowHeight="15" customHeight="1" x14ac:dyDescent="0.3"/>
  <cols>
    <col min="1" max="1" width="0.5" style="185" customWidth="1"/>
    <col min="2" max="2" width="14.75" style="185" customWidth="1"/>
    <col min="3" max="3" width="25.6640625" style="185" customWidth="1"/>
    <col min="4" max="4" width="24.6640625" style="185" customWidth="1"/>
    <col min="5" max="5" width="37.5" style="185" customWidth="1"/>
    <col min="6" max="6" width="31.9140625" style="185" customWidth="1"/>
    <col min="7" max="7" width="10.33203125" style="185" customWidth="1"/>
    <col min="8" max="8" width="14.6640625" style="185" customWidth="1"/>
    <col min="9" max="9" width="11"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s="550" customFormat="1" ht="14.25" customHeight="1" x14ac:dyDescent="0.35">
      <c r="A3" s="586"/>
      <c r="B3" s="735" t="s">
        <v>23</v>
      </c>
      <c r="C3" s="736"/>
      <c r="D3" s="736"/>
      <c r="E3" s="736"/>
      <c r="F3" s="736"/>
      <c r="G3" s="736"/>
      <c r="H3" s="736"/>
      <c r="I3" s="736"/>
      <c r="J3" s="586"/>
      <c r="K3" s="586"/>
      <c r="L3" s="586"/>
      <c r="M3" s="586"/>
      <c r="N3" s="586"/>
      <c r="O3" s="586"/>
      <c r="P3" s="586"/>
      <c r="Q3" s="586"/>
      <c r="R3" s="586"/>
      <c r="S3" s="586"/>
      <c r="T3" s="586"/>
      <c r="U3" s="586"/>
      <c r="V3" s="586"/>
      <c r="W3" s="586"/>
      <c r="X3" s="586"/>
      <c r="Y3" s="586"/>
      <c r="Z3" s="586"/>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2157</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576"/>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30" customHeight="1" x14ac:dyDescent="0.35">
      <c r="A11" s="1"/>
      <c r="B11" s="454" t="s">
        <v>554</v>
      </c>
      <c r="C11" s="454" t="s">
        <v>2158</v>
      </c>
      <c r="D11" s="454" t="s">
        <v>2159</v>
      </c>
      <c r="E11" s="491" t="s">
        <v>1492</v>
      </c>
      <c r="F11" s="491" t="s">
        <v>25</v>
      </c>
      <c r="G11" s="583">
        <v>25</v>
      </c>
      <c r="H11" s="591">
        <f>J11*G11</f>
        <v>533720</v>
      </c>
      <c r="I11" s="574"/>
      <c r="J11" s="584">
        <v>21348.799999999999</v>
      </c>
      <c r="K11" s="582"/>
      <c r="L11" s="1"/>
      <c r="M11" s="1"/>
      <c r="N11" s="1"/>
      <c r="O11" s="1"/>
      <c r="P11" s="1"/>
      <c r="Q11" s="1"/>
      <c r="R11" s="1"/>
      <c r="S11" s="1"/>
      <c r="T11" s="1"/>
      <c r="U11" s="1"/>
      <c r="V11" s="1"/>
      <c r="W11" s="1"/>
      <c r="X11" s="1"/>
      <c r="Y11" s="1"/>
      <c r="Z11" s="1"/>
    </row>
    <row r="12" spans="1:26" ht="30" customHeight="1" x14ac:dyDescent="0.35">
      <c r="A12" s="1"/>
      <c r="B12" s="454" t="s">
        <v>554</v>
      </c>
      <c r="C12" s="454" t="s">
        <v>2160</v>
      </c>
      <c r="D12" s="454" t="s">
        <v>2161</v>
      </c>
      <c r="E12" s="491" t="s">
        <v>1492</v>
      </c>
      <c r="F12" s="491" t="s">
        <v>25</v>
      </c>
      <c r="G12" s="583">
        <v>25</v>
      </c>
      <c r="H12" s="591">
        <f t="shared" ref="H12:H75" si="0">J12*G12</f>
        <v>533720</v>
      </c>
      <c r="I12" s="574"/>
      <c r="J12" s="584">
        <v>21348.799999999999</v>
      </c>
      <c r="K12" s="582"/>
      <c r="L12" s="1"/>
      <c r="M12" s="1"/>
      <c r="N12" s="1"/>
      <c r="O12" s="1"/>
      <c r="P12" s="1"/>
      <c r="Q12" s="1"/>
      <c r="R12" s="1"/>
      <c r="S12" s="1"/>
      <c r="T12" s="1"/>
      <c r="U12" s="1"/>
      <c r="V12" s="1"/>
      <c r="W12" s="1"/>
      <c r="X12" s="1"/>
      <c r="Y12" s="1"/>
      <c r="Z12" s="1"/>
    </row>
    <row r="13" spans="1:26" ht="30" customHeight="1" x14ac:dyDescent="0.35">
      <c r="A13" s="1"/>
      <c r="B13" s="454" t="s">
        <v>554</v>
      </c>
      <c r="C13" s="454" t="s">
        <v>2162</v>
      </c>
      <c r="D13" s="454" t="s">
        <v>2163</v>
      </c>
      <c r="E13" s="491" t="s">
        <v>1492</v>
      </c>
      <c r="F13" s="491" t="s">
        <v>489</v>
      </c>
      <c r="G13" s="583">
        <v>25</v>
      </c>
      <c r="H13" s="591">
        <f t="shared" si="0"/>
        <v>309645</v>
      </c>
      <c r="I13" s="574"/>
      <c r="J13" s="584">
        <v>12385.8</v>
      </c>
      <c r="K13" s="582"/>
      <c r="L13" s="1"/>
      <c r="M13" s="1"/>
      <c r="N13" s="1"/>
      <c r="O13" s="1"/>
      <c r="P13" s="1"/>
      <c r="Q13" s="1"/>
      <c r="R13" s="1"/>
      <c r="S13" s="1"/>
      <c r="T13" s="1"/>
      <c r="U13" s="1"/>
      <c r="V13" s="1"/>
      <c r="W13" s="1"/>
      <c r="X13" s="1"/>
      <c r="Y13" s="1"/>
      <c r="Z13" s="1"/>
    </row>
    <row r="14" spans="1:26" ht="30" customHeight="1" x14ac:dyDescent="0.35">
      <c r="A14" s="1"/>
      <c r="B14" s="454" t="s">
        <v>554</v>
      </c>
      <c r="C14" s="454" t="s">
        <v>2164</v>
      </c>
      <c r="D14" s="454" t="s">
        <v>2165</v>
      </c>
      <c r="E14" s="491" t="s">
        <v>1494</v>
      </c>
      <c r="F14" s="491" t="s">
        <v>489</v>
      </c>
      <c r="G14" s="583">
        <v>25</v>
      </c>
      <c r="H14" s="591">
        <f t="shared" si="0"/>
        <v>309645</v>
      </c>
      <c r="I14" s="574"/>
      <c r="J14" s="584">
        <v>12385.8</v>
      </c>
      <c r="K14" s="582"/>
      <c r="L14" s="1"/>
      <c r="M14" s="1"/>
      <c r="N14" s="1"/>
      <c r="O14" s="1"/>
      <c r="P14" s="1"/>
      <c r="Q14" s="1"/>
      <c r="R14" s="1"/>
      <c r="S14" s="1"/>
      <c r="T14" s="1"/>
      <c r="U14" s="1"/>
      <c r="V14" s="1"/>
      <c r="W14" s="1"/>
      <c r="X14" s="1"/>
      <c r="Y14" s="1"/>
      <c r="Z14" s="1"/>
    </row>
    <row r="15" spans="1:26" ht="30" customHeight="1" x14ac:dyDescent="0.35">
      <c r="A15" s="1"/>
      <c r="B15" s="454" t="s">
        <v>554</v>
      </c>
      <c r="C15" s="454" t="s">
        <v>2166</v>
      </c>
      <c r="D15" s="454" t="s">
        <v>2167</v>
      </c>
      <c r="E15" s="491" t="s">
        <v>1494</v>
      </c>
      <c r="F15" s="491" t="s">
        <v>25</v>
      </c>
      <c r="G15" s="583">
        <v>25</v>
      </c>
      <c r="H15" s="591">
        <f t="shared" si="0"/>
        <v>533720</v>
      </c>
      <c r="I15" s="574"/>
      <c r="J15" s="584">
        <v>21348.799999999999</v>
      </c>
      <c r="K15" s="582"/>
      <c r="L15" s="1"/>
      <c r="M15" s="1"/>
      <c r="N15" s="1"/>
      <c r="O15" s="1"/>
      <c r="P15" s="1"/>
      <c r="Q15" s="1"/>
      <c r="R15" s="1"/>
      <c r="S15" s="1"/>
      <c r="T15" s="1"/>
      <c r="U15" s="1"/>
      <c r="V15" s="1"/>
      <c r="W15" s="1"/>
      <c r="X15" s="1"/>
      <c r="Y15" s="1"/>
      <c r="Z15" s="1"/>
    </row>
    <row r="16" spans="1:26" ht="30" customHeight="1" x14ac:dyDescent="0.35">
      <c r="A16" s="1"/>
      <c r="B16" s="454" t="s">
        <v>554</v>
      </c>
      <c r="C16" s="454" t="s">
        <v>2168</v>
      </c>
      <c r="D16" s="454" t="s">
        <v>2169</v>
      </c>
      <c r="E16" s="491" t="s">
        <v>1494</v>
      </c>
      <c r="F16" s="491" t="s">
        <v>25</v>
      </c>
      <c r="G16" s="583">
        <v>25</v>
      </c>
      <c r="H16" s="591">
        <f t="shared" si="0"/>
        <v>533720</v>
      </c>
      <c r="I16" s="574"/>
      <c r="J16" s="584">
        <v>21348.799999999999</v>
      </c>
      <c r="K16" s="582"/>
      <c r="L16" s="1"/>
      <c r="M16" s="1"/>
      <c r="N16" s="1"/>
      <c r="O16" s="1"/>
      <c r="P16" s="1"/>
      <c r="Q16" s="1"/>
      <c r="R16" s="1"/>
      <c r="S16" s="1"/>
      <c r="T16" s="1"/>
      <c r="U16" s="1"/>
      <c r="V16" s="1"/>
      <c r="W16" s="1"/>
      <c r="X16" s="1"/>
      <c r="Y16" s="1"/>
      <c r="Z16" s="1"/>
    </row>
    <row r="17" spans="1:26" ht="30" customHeight="1" x14ac:dyDescent="0.35">
      <c r="A17" s="1"/>
      <c r="B17" s="454" t="s">
        <v>554</v>
      </c>
      <c r="C17" s="454" t="s">
        <v>2170</v>
      </c>
      <c r="D17" s="454" t="s">
        <v>2171</v>
      </c>
      <c r="E17" s="491" t="s">
        <v>1494</v>
      </c>
      <c r="F17" s="491" t="s">
        <v>25</v>
      </c>
      <c r="G17" s="583">
        <v>25</v>
      </c>
      <c r="H17" s="591">
        <f t="shared" si="0"/>
        <v>533720</v>
      </c>
      <c r="I17" s="574"/>
      <c r="J17" s="584">
        <v>21348.799999999999</v>
      </c>
      <c r="K17" s="582"/>
      <c r="L17" s="1"/>
      <c r="M17" s="1"/>
      <c r="N17" s="1"/>
      <c r="O17" s="1"/>
      <c r="P17" s="1"/>
      <c r="Q17" s="1"/>
      <c r="R17" s="1"/>
      <c r="S17" s="1"/>
      <c r="T17" s="1"/>
      <c r="U17" s="1"/>
      <c r="V17" s="1"/>
      <c r="W17" s="1"/>
      <c r="X17" s="1"/>
      <c r="Y17" s="1"/>
      <c r="Z17" s="1"/>
    </row>
    <row r="18" spans="1:26" ht="30" customHeight="1" x14ac:dyDescent="0.35">
      <c r="A18" s="1"/>
      <c r="B18" s="454" t="s">
        <v>554</v>
      </c>
      <c r="C18" s="454" t="s">
        <v>2172</v>
      </c>
      <c r="D18" s="454" t="s">
        <v>2173</v>
      </c>
      <c r="E18" s="491" t="s">
        <v>1498</v>
      </c>
      <c r="F18" s="491" t="s">
        <v>1971</v>
      </c>
      <c r="G18" s="583">
        <v>25</v>
      </c>
      <c r="H18" s="591">
        <f t="shared" si="0"/>
        <v>272895</v>
      </c>
      <c r="I18" s="574"/>
      <c r="J18" s="584">
        <v>10915.8</v>
      </c>
      <c r="K18" s="582"/>
      <c r="L18" s="1"/>
      <c r="M18" s="1"/>
      <c r="N18" s="1"/>
      <c r="O18" s="1"/>
      <c r="P18" s="1"/>
      <c r="Q18" s="1"/>
      <c r="R18" s="1"/>
      <c r="S18" s="1"/>
      <c r="T18" s="1"/>
      <c r="U18" s="1"/>
      <c r="V18" s="1"/>
      <c r="W18" s="1"/>
      <c r="X18" s="1"/>
      <c r="Y18" s="1"/>
      <c r="Z18" s="1"/>
    </row>
    <row r="19" spans="1:26" ht="30" customHeight="1" x14ac:dyDescent="0.35">
      <c r="A19" s="1"/>
      <c r="B19" s="454" t="s">
        <v>554</v>
      </c>
      <c r="C19" s="454" t="s">
        <v>2174</v>
      </c>
      <c r="D19" s="454" t="s">
        <v>2175</v>
      </c>
      <c r="E19" s="491" t="s">
        <v>1498</v>
      </c>
      <c r="F19" s="491" t="s">
        <v>44</v>
      </c>
      <c r="G19" s="583">
        <v>25</v>
      </c>
      <c r="H19" s="591">
        <f t="shared" si="0"/>
        <v>390520</v>
      </c>
      <c r="I19" s="574"/>
      <c r="J19" s="584">
        <v>15620.8</v>
      </c>
      <c r="K19" s="582"/>
      <c r="L19" s="1"/>
      <c r="M19" s="1"/>
      <c r="N19" s="1"/>
      <c r="O19" s="1"/>
      <c r="P19" s="1"/>
      <c r="Q19" s="1"/>
      <c r="R19" s="1"/>
      <c r="S19" s="1"/>
      <c r="T19" s="1"/>
      <c r="U19" s="1"/>
      <c r="V19" s="1"/>
      <c r="W19" s="1"/>
      <c r="X19" s="1"/>
      <c r="Y19" s="1"/>
      <c r="Z19" s="1"/>
    </row>
    <row r="20" spans="1:26" ht="30" customHeight="1" x14ac:dyDescent="0.35">
      <c r="A20" s="1"/>
      <c r="B20" s="454" t="s">
        <v>554</v>
      </c>
      <c r="C20" s="454" t="s">
        <v>2176</v>
      </c>
      <c r="D20" s="454" t="s">
        <v>2177</v>
      </c>
      <c r="E20" s="491" t="s">
        <v>1498</v>
      </c>
      <c r="F20" s="491" t="s">
        <v>489</v>
      </c>
      <c r="G20" s="583">
        <v>25</v>
      </c>
      <c r="H20" s="591">
        <f t="shared" si="0"/>
        <v>309645</v>
      </c>
      <c r="I20" s="574"/>
      <c r="J20" s="584">
        <v>12385.8</v>
      </c>
      <c r="K20" s="582"/>
      <c r="L20" s="1"/>
      <c r="M20" s="1"/>
      <c r="N20" s="1"/>
      <c r="O20" s="1"/>
      <c r="P20" s="1"/>
      <c r="Q20" s="1"/>
      <c r="R20" s="1"/>
      <c r="S20" s="1"/>
      <c r="T20" s="1"/>
      <c r="U20" s="1"/>
      <c r="V20" s="1"/>
      <c r="W20" s="1"/>
      <c r="X20" s="1"/>
      <c r="Y20" s="1"/>
      <c r="Z20" s="1"/>
    </row>
    <row r="21" spans="1:26" ht="30" customHeight="1" x14ac:dyDescent="0.35">
      <c r="A21" s="1"/>
      <c r="B21" s="454" t="s">
        <v>554</v>
      </c>
      <c r="C21" s="454" t="s">
        <v>2178</v>
      </c>
      <c r="D21" s="454" t="s">
        <v>2179</v>
      </c>
      <c r="E21" s="491" t="s">
        <v>1496</v>
      </c>
      <c r="F21" s="491" t="s">
        <v>429</v>
      </c>
      <c r="G21" s="583">
        <v>25</v>
      </c>
      <c r="H21" s="591">
        <f t="shared" si="0"/>
        <v>360395</v>
      </c>
      <c r="I21" s="574"/>
      <c r="J21" s="584">
        <v>14415.8</v>
      </c>
      <c r="K21" s="582"/>
      <c r="L21" s="1"/>
      <c r="M21" s="1"/>
      <c r="N21" s="1"/>
      <c r="O21" s="1"/>
      <c r="P21" s="1"/>
      <c r="Q21" s="1"/>
      <c r="R21" s="1"/>
      <c r="S21" s="1"/>
      <c r="T21" s="1"/>
      <c r="U21" s="1"/>
      <c r="V21" s="1"/>
      <c r="W21" s="1"/>
      <c r="X21" s="1"/>
      <c r="Y21" s="1"/>
      <c r="Z21" s="1"/>
    </row>
    <row r="22" spans="1:26" ht="30" customHeight="1" x14ac:dyDescent="0.35">
      <c r="A22" s="1"/>
      <c r="B22" s="454" t="s">
        <v>554</v>
      </c>
      <c r="C22" s="454" t="s">
        <v>2180</v>
      </c>
      <c r="D22" s="454" t="s">
        <v>2181</v>
      </c>
      <c r="E22" s="491" t="s">
        <v>1496</v>
      </c>
      <c r="F22" s="491" t="s">
        <v>382</v>
      </c>
      <c r="G22" s="583">
        <v>25</v>
      </c>
      <c r="H22" s="591">
        <f t="shared" si="0"/>
        <v>269020</v>
      </c>
      <c r="I22" s="574"/>
      <c r="J22" s="584">
        <v>10760.8</v>
      </c>
      <c r="K22" s="582"/>
      <c r="L22" s="1"/>
      <c r="M22" s="1"/>
      <c r="N22" s="1"/>
      <c r="O22" s="1"/>
      <c r="P22" s="1"/>
      <c r="Q22" s="1"/>
      <c r="R22" s="1"/>
      <c r="S22" s="1"/>
      <c r="T22" s="1"/>
      <c r="U22" s="1"/>
      <c r="V22" s="1"/>
      <c r="W22" s="1"/>
      <c r="X22" s="1"/>
      <c r="Y22" s="1"/>
      <c r="Z22" s="1"/>
    </row>
    <row r="23" spans="1:26" ht="30" customHeight="1" x14ac:dyDescent="0.35">
      <c r="A23" s="1"/>
      <c r="B23" s="454" t="s">
        <v>554</v>
      </c>
      <c r="C23" s="454" t="s">
        <v>2182</v>
      </c>
      <c r="D23" s="454" t="s">
        <v>2183</v>
      </c>
      <c r="E23" s="491" t="s">
        <v>1496</v>
      </c>
      <c r="F23" s="491" t="s">
        <v>488</v>
      </c>
      <c r="G23" s="583">
        <v>25</v>
      </c>
      <c r="H23" s="591">
        <f t="shared" si="0"/>
        <v>272895</v>
      </c>
      <c r="I23" s="574"/>
      <c r="J23" s="584">
        <v>10915.8</v>
      </c>
      <c r="K23" s="582"/>
      <c r="L23" s="1"/>
      <c r="M23" s="1"/>
      <c r="N23" s="1"/>
      <c r="O23" s="1"/>
      <c r="P23" s="1"/>
      <c r="Q23" s="1"/>
      <c r="R23" s="1"/>
      <c r="S23" s="1"/>
      <c r="T23" s="1"/>
      <c r="U23" s="1"/>
      <c r="V23" s="1"/>
      <c r="W23" s="1"/>
      <c r="X23" s="1"/>
      <c r="Y23" s="1"/>
      <c r="Z23" s="1"/>
    </row>
    <row r="24" spans="1:26" ht="30" customHeight="1" x14ac:dyDescent="0.35">
      <c r="A24" s="1"/>
      <c r="B24" s="454" t="s">
        <v>554</v>
      </c>
      <c r="C24" s="454" t="s">
        <v>2184</v>
      </c>
      <c r="D24" s="454" t="s">
        <v>2185</v>
      </c>
      <c r="E24" s="491" t="s">
        <v>1496</v>
      </c>
      <c r="F24" s="491" t="s">
        <v>488</v>
      </c>
      <c r="G24" s="583">
        <v>25</v>
      </c>
      <c r="H24" s="591">
        <f t="shared" si="0"/>
        <v>272895</v>
      </c>
      <c r="I24" s="574"/>
      <c r="J24" s="584">
        <v>10915.8</v>
      </c>
      <c r="K24" s="582"/>
      <c r="L24" s="1"/>
      <c r="M24" s="1"/>
      <c r="N24" s="1"/>
      <c r="O24" s="1"/>
      <c r="P24" s="1"/>
      <c r="Q24" s="1"/>
      <c r="R24" s="1"/>
      <c r="S24" s="1"/>
      <c r="T24" s="1"/>
      <c r="U24" s="1"/>
      <c r="V24" s="1"/>
      <c r="W24" s="1"/>
      <c r="X24" s="1"/>
      <c r="Y24" s="1"/>
      <c r="Z24" s="1"/>
    </row>
    <row r="25" spans="1:26" ht="30" customHeight="1" x14ac:dyDescent="0.35">
      <c r="A25" s="1"/>
      <c r="B25" s="454" t="s">
        <v>554</v>
      </c>
      <c r="C25" s="454" t="s">
        <v>2186</v>
      </c>
      <c r="D25" s="454" t="s">
        <v>2187</v>
      </c>
      <c r="E25" s="491" t="s">
        <v>1497</v>
      </c>
      <c r="F25" s="491" t="s">
        <v>25</v>
      </c>
      <c r="G25" s="583">
        <v>25</v>
      </c>
      <c r="H25" s="591">
        <f t="shared" si="0"/>
        <v>533720</v>
      </c>
      <c r="I25" s="574"/>
      <c r="J25" s="584">
        <v>21348.799999999999</v>
      </c>
      <c r="K25" s="582"/>
      <c r="L25" s="1"/>
      <c r="M25" s="1"/>
      <c r="N25" s="1"/>
      <c r="O25" s="1"/>
      <c r="P25" s="1"/>
      <c r="Q25" s="1"/>
      <c r="R25" s="1"/>
      <c r="S25" s="1"/>
      <c r="T25" s="1"/>
      <c r="U25" s="1"/>
      <c r="V25" s="1"/>
      <c r="W25" s="1"/>
      <c r="X25" s="1"/>
      <c r="Y25" s="1"/>
      <c r="Z25" s="1"/>
    </row>
    <row r="26" spans="1:26" ht="30" customHeight="1" x14ac:dyDescent="0.35">
      <c r="A26" s="1"/>
      <c r="B26" s="454" t="s">
        <v>554</v>
      </c>
      <c r="C26" s="454" t="s">
        <v>2188</v>
      </c>
      <c r="D26" s="454" t="s">
        <v>2189</v>
      </c>
      <c r="E26" s="491" t="s">
        <v>1497</v>
      </c>
      <c r="F26" s="491" t="s">
        <v>489</v>
      </c>
      <c r="G26" s="583">
        <v>25</v>
      </c>
      <c r="H26" s="591">
        <f t="shared" si="0"/>
        <v>309645</v>
      </c>
      <c r="I26" s="574"/>
      <c r="J26" s="584">
        <v>12385.8</v>
      </c>
      <c r="K26" s="582"/>
      <c r="L26" s="1"/>
      <c r="M26" s="1"/>
      <c r="N26" s="1"/>
      <c r="O26" s="1"/>
      <c r="P26" s="1"/>
      <c r="Q26" s="1"/>
      <c r="R26" s="1"/>
      <c r="S26" s="1"/>
      <c r="T26" s="1"/>
      <c r="U26" s="1"/>
      <c r="V26" s="1"/>
      <c r="W26" s="1"/>
      <c r="X26" s="1"/>
      <c r="Y26" s="1"/>
      <c r="Z26" s="1"/>
    </row>
    <row r="27" spans="1:26" ht="30" customHeight="1" x14ac:dyDescent="0.35">
      <c r="A27" s="1"/>
      <c r="B27" s="454" t="s">
        <v>554</v>
      </c>
      <c r="C27" s="454" t="s">
        <v>2190</v>
      </c>
      <c r="D27" s="454" t="s">
        <v>2191</v>
      </c>
      <c r="E27" s="491" t="s">
        <v>1495</v>
      </c>
      <c r="F27" s="491" t="s">
        <v>26</v>
      </c>
      <c r="G27" s="583">
        <v>25</v>
      </c>
      <c r="H27" s="591">
        <f t="shared" si="0"/>
        <v>242519.99999999997</v>
      </c>
      <c r="I27" s="574"/>
      <c r="J27" s="584">
        <v>9700.7999999999993</v>
      </c>
      <c r="K27" s="582"/>
      <c r="L27" s="1"/>
      <c r="M27" s="1"/>
      <c r="N27" s="1"/>
      <c r="O27" s="1"/>
      <c r="P27" s="1"/>
      <c r="Q27" s="1"/>
      <c r="R27" s="1"/>
      <c r="S27" s="1"/>
      <c r="T27" s="1"/>
      <c r="U27" s="1"/>
      <c r="V27" s="1"/>
      <c r="W27" s="1"/>
      <c r="X27" s="1"/>
      <c r="Y27" s="1"/>
      <c r="Z27" s="1"/>
    </row>
    <row r="28" spans="1:26" ht="30" customHeight="1" x14ac:dyDescent="0.35">
      <c r="A28" s="1"/>
      <c r="B28" s="454" t="s">
        <v>554</v>
      </c>
      <c r="C28" s="454" t="s">
        <v>2192</v>
      </c>
      <c r="D28" s="454" t="s">
        <v>2193</v>
      </c>
      <c r="E28" s="491" t="s">
        <v>1495</v>
      </c>
      <c r="F28" s="491" t="s">
        <v>26</v>
      </c>
      <c r="G28" s="583">
        <v>25</v>
      </c>
      <c r="H28" s="591">
        <f t="shared" si="0"/>
        <v>242519.99999999997</v>
      </c>
      <c r="I28" s="574"/>
      <c r="J28" s="584">
        <v>9700.7999999999993</v>
      </c>
      <c r="K28" s="582"/>
      <c r="L28" s="1"/>
      <c r="M28" s="1"/>
      <c r="N28" s="1"/>
      <c r="O28" s="1"/>
      <c r="P28" s="1"/>
      <c r="Q28" s="1"/>
      <c r="R28" s="1"/>
      <c r="S28" s="1"/>
      <c r="T28" s="1"/>
      <c r="U28" s="1"/>
      <c r="V28" s="1"/>
      <c r="W28" s="1"/>
      <c r="X28" s="1"/>
      <c r="Y28" s="1"/>
      <c r="Z28" s="1"/>
    </row>
    <row r="29" spans="1:26" ht="30" customHeight="1" x14ac:dyDescent="0.35">
      <c r="A29" s="1"/>
      <c r="B29" s="454" t="s">
        <v>554</v>
      </c>
      <c r="C29" s="454" t="s">
        <v>2194</v>
      </c>
      <c r="D29" s="454" t="s">
        <v>2195</v>
      </c>
      <c r="E29" s="491" t="s">
        <v>1495</v>
      </c>
      <c r="F29" s="491" t="s">
        <v>488</v>
      </c>
      <c r="G29" s="583">
        <v>25</v>
      </c>
      <c r="H29" s="591">
        <f t="shared" si="0"/>
        <v>272895</v>
      </c>
      <c r="I29" s="574"/>
      <c r="J29" s="584">
        <v>10915.8</v>
      </c>
      <c r="K29" s="582"/>
      <c r="L29" s="1"/>
      <c r="M29" s="1"/>
      <c r="N29" s="1"/>
      <c r="O29" s="1"/>
      <c r="P29" s="1"/>
      <c r="Q29" s="1"/>
      <c r="R29" s="1"/>
      <c r="S29" s="1"/>
      <c r="T29" s="1"/>
      <c r="U29" s="1"/>
      <c r="V29" s="1"/>
      <c r="W29" s="1"/>
      <c r="X29" s="1"/>
      <c r="Y29" s="1"/>
      <c r="Z29" s="1"/>
    </row>
    <row r="30" spans="1:26" ht="30" customHeight="1" x14ac:dyDescent="0.35">
      <c r="A30" s="1"/>
      <c r="B30" s="454" t="s">
        <v>554</v>
      </c>
      <c r="C30" s="454" t="s">
        <v>2196</v>
      </c>
      <c r="D30" s="454" t="s">
        <v>2197</v>
      </c>
      <c r="E30" s="491" t="s">
        <v>1495</v>
      </c>
      <c r="F30" s="491" t="s">
        <v>44</v>
      </c>
      <c r="G30" s="583">
        <v>25</v>
      </c>
      <c r="H30" s="591">
        <f t="shared" si="0"/>
        <v>390520</v>
      </c>
      <c r="I30" s="574"/>
      <c r="J30" s="584">
        <v>15620.8</v>
      </c>
      <c r="K30" s="582"/>
      <c r="L30" s="1"/>
      <c r="M30" s="1"/>
      <c r="N30" s="1"/>
      <c r="O30" s="1"/>
      <c r="P30" s="1"/>
      <c r="Q30" s="1"/>
      <c r="R30" s="1"/>
      <c r="S30" s="1"/>
      <c r="T30" s="1"/>
      <c r="U30" s="1"/>
      <c r="V30" s="1"/>
      <c r="W30" s="1"/>
      <c r="X30" s="1"/>
      <c r="Y30" s="1"/>
      <c r="Z30" s="1"/>
    </row>
    <row r="31" spans="1:26" ht="30" customHeight="1" x14ac:dyDescent="0.35">
      <c r="A31" s="1"/>
      <c r="B31" s="454" t="s">
        <v>554</v>
      </c>
      <c r="C31" s="454" t="s">
        <v>2198</v>
      </c>
      <c r="D31" s="454" t="s">
        <v>2199</v>
      </c>
      <c r="E31" s="491" t="s">
        <v>1499</v>
      </c>
      <c r="F31" s="491" t="s">
        <v>31</v>
      </c>
      <c r="G31" s="583">
        <v>25</v>
      </c>
      <c r="H31" s="591">
        <f t="shared" si="0"/>
        <v>406020</v>
      </c>
      <c r="I31" s="574"/>
      <c r="J31" s="584">
        <v>16240.8</v>
      </c>
      <c r="K31" s="582"/>
      <c r="L31" s="1"/>
      <c r="M31" s="1"/>
      <c r="N31" s="1"/>
      <c r="O31" s="1"/>
      <c r="P31" s="1"/>
      <c r="Q31" s="1"/>
      <c r="R31" s="1"/>
      <c r="S31" s="1"/>
      <c r="T31" s="1"/>
      <c r="U31" s="1"/>
      <c r="V31" s="1"/>
      <c r="W31" s="1"/>
      <c r="X31" s="1"/>
      <c r="Y31" s="1"/>
      <c r="Z31" s="1"/>
    </row>
    <row r="32" spans="1:26" ht="30" customHeight="1" x14ac:dyDescent="0.35">
      <c r="A32" s="1"/>
      <c r="B32" s="454" t="s">
        <v>554</v>
      </c>
      <c r="C32" s="454" t="s">
        <v>2200</v>
      </c>
      <c r="D32" s="454" t="s">
        <v>2201</v>
      </c>
      <c r="E32" s="491" t="s">
        <v>1500</v>
      </c>
      <c r="F32" s="491" t="s">
        <v>429</v>
      </c>
      <c r="G32" s="583">
        <v>25</v>
      </c>
      <c r="H32" s="591">
        <f t="shared" si="0"/>
        <v>360395</v>
      </c>
      <c r="I32" s="574"/>
      <c r="J32" s="584">
        <v>14415.8</v>
      </c>
      <c r="K32" s="582"/>
      <c r="L32" s="1"/>
      <c r="M32" s="1"/>
      <c r="N32" s="1"/>
      <c r="O32" s="1"/>
      <c r="P32" s="1"/>
      <c r="Q32" s="1"/>
      <c r="R32" s="1"/>
      <c r="S32" s="1"/>
      <c r="T32" s="1"/>
      <c r="U32" s="1"/>
      <c r="V32" s="1"/>
      <c r="W32" s="1"/>
      <c r="X32" s="1"/>
      <c r="Y32" s="1"/>
      <c r="Z32" s="1"/>
    </row>
    <row r="33" spans="1:26" ht="30" customHeight="1" x14ac:dyDescent="0.35">
      <c r="A33" s="1"/>
      <c r="B33" s="454" t="s">
        <v>554</v>
      </c>
      <c r="C33" s="454" t="s">
        <v>2202</v>
      </c>
      <c r="D33" s="454" t="s">
        <v>2203</v>
      </c>
      <c r="E33" s="491" t="s">
        <v>1500</v>
      </c>
      <c r="F33" s="491" t="s">
        <v>409</v>
      </c>
      <c r="G33" s="583">
        <v>25</v>
      </c>
      <c r="H33" s="591">
        <f t="shared" si="0"/>
        <v>598220</v>
      </c>
      <c r="I33" s="574"/>
      <c r="J33" s="584">
        <v>23928.799999999999</v>
      </c>
      <c r="K33" s="582"/>
      <c r="L33" s="1"/>
      <c r="M33" s="1"/>
      <c r="N33" s="1"/>
      <c r="O33" s="1"/>
      <c r="P33" s="1"/>
      <c r="Q33" s="1"/>
      <c r="R33" s="1"/>
      <c r="S33" s="1"/>
      <c r="T33" s="1"/>
      <c r="U33" s="1"/>
      <c r="V33" s="1"/>
      <c r="W33" s="1"/>
      <c r="X33" s="1"/>
      <c r="Y33" s="1"/>
      <c r="Z33" s="1"/>
    </row>
    <row r="34" spans="1:26" ht="30" customHeight="1" x14ac:dyDescent="0.35">
      <c r="A34" s="1"/>
      <c r="B34" s="454" t="s">
        <v>554</v>
      </c>
      <c r="C34" s="454" t="s">
        <v>2204</v>
      </c>
      <c r="D34" s="454" t="s">
        <v>2205</v>
      </c>
      <c r="E34" s="491" t="s">
        <v>1500</v>
      </c>
      <c r="F34" s="491" t="s">
        <v>409</v>
      </c>
      <c r="G34" s="583">
        <v>25</v>
      </c>
      <c r="H34" s="591">
        <f t="shared" si="0"/>
        <v>598220</v>
      </c>
      <c r="I34" s="574"/>
      <c r="J34" s="584">
        <v>23928.799999999999</v>
      </c>
      <c r="K34" s="582"/>
      <c r="L34" s="1"/>
      <c r="M34" s="1"/>
      <c r="N34" s="1"/>
      <c r="O34" s="1"/>
      <c r="P34" s="1"/>
      <c r="Q34" s="1"/>
      <c r="R34" s="1"/>
      <c r="S34" s="1"/>
      <c r="T34" s="1"/>
      <c r="U34" s="1"/>
      <c r="V34" s="1"/>
      <c r="W34" s="1"/>
      <c r="X34" s="1"/>
      <c r="Y34" s="1"/>
      <c r="Z34" s="1"/>
    </row>
    <row r="35" spans="1:26" ht="30" customHeight="1" x14ac:dyDescent="0.35">
      <c r="A35" s="1"/>
      <c r="B35" s="454" t="s">
        <v>554</v>
      </c>
      <c r="C35" s="454" t="s">
        <v>2206</v>
      </c>
      <c r="D35" s="454" t="s">
        <v>2207</v>
      </c>
      <c r="E35" s="491" t="s">
        <v>1501</v>
      </c>
      <c r="F35" s="491" t="s">
        <v>31</v>
      </c>
      <c r="G35" s="583">
        <v>25</v>
      </c>
      <c r="H35" s="591">
        <f t="shared" si="0"/>
        <v>406020</v>
      </c>
      <c r="I35" s="574"/>
      <c r="J35" s="584">
        <v>16240.8</v>
      </c>
      <c r="K35" s="582"/>
      <c r="L35" s="1"/>
      <c r="M35" s="1"/>
      <c r="N35" s="1"/>
      <c r="O35" s="1"/>
      <c r="P35" s="1"/>
      <c r="Q35" s="1"/>
      <c r="R35" s="1"/>
      <c r="S35" s="1"/>
      <c r="T35" s="1"/>
      <c r="U35" s="1"/>
      <c r="V35" s="1"/>
      <c r="W35" s="1"/>
      <c r="X35" s="1"/>
      <c r="Y35" s="1"/>
      <c r="Z35" s="1"/>
    </row>
    <row r="36" spans="1:26" ht="30" customHeight="1" x14ac:dyDescent="0.35">
      <c r="A36" s="1"/>
      <c r="B36" s="454" t="s">
        <v>554</v>
      </c>
      <c r="C36" s="454" t="s">
        <v>2208</v>
      </c>
      <c r="D36" s="454" t="s">
        <v>2209</v>
      </c>
      <c r="E36" s="491" t="s">
        <v>1501</v>
      </c>
      <c r="F36" s="491" t="s">
        <v>31</v>
      </c>
      <c r="G36" s="583">
        <v>25</v>
      </c>
      <c r="H36" s="591">
        <f t="shared" si="0"/>
        <v>406020</v>
      </c>
      <c r="I36" s="574"/>
      <c r="J36" s="584">
        <v>16240.8</v>
      </c>
      <c r="K36" s="582"/>
      <c r="L36" s="1"/>
      <c r="M36" s="1"/>
      <c r="N36" s="1"/>
      <c r="O36" s="1"/>
      <c r="P36" s="1"/>
      <c r="Q36" s="1"/>
      <c r="R36" s="1"/>
      <c r="S36" s="1"/>
      <c r="T36" s="1"/>
      <c r="U36" s="1"/>
      <c r="V36" s="1"/>
      <c r="W36" s="1"/>
      <c r="X36" s="1"/>
      <c r="Y36" s="1"/>
      <c r="Z36" s="1"/>
    </row>
    <row r="37" spans="1:26" ht="30" customHeight="1" x14ac:dyDescent="0.35">
      <c r="A37" s="1"/>
      <c r="B37" s="454" t="s">
        <v>554</v>
      </c>
      <c r="C37" s="454" t="s">
        <v>2210</v>
      </c>
      <c r="D37" s="454" t="s">
        <v>2211</v>
      </c>
      <c r="E37" s="491" t="s">
        <v>1459</v>
      </c>
      <c r="F37" s="491" t="s">
        <v>1972</v>
      </c>
      <c r="G37" s="583">
        <v>25</v>
      </c>
      <c r="H37" s="591">
        <f t="shared" si="0"/>
        <v>833520.00000000012</v>
      </c>
      <c r="I37" s="574"/>
      <c r="J37" s="584">
        <v>33340.800000000003</v>
      </c>
      <c r="K37" s="582"/>
      <c r="L37" s="1"/>
      <c r="M37" s="1"/>
      <c r="N37" s="1"/>
      <c r="O37" s="1"/>
      <c r="P37" s="1"/>
      <c r="Q37" s="1"/>
      <c r="R37" s="1"/>
      <c r="S37" s="1"/>
      <c r="T37" s="1"/>
      <c r="U37" s="1"/>
      <c r="V37" s="1"/>
      <c r="W37" s="1"/>
      <c r="X37" s="1"/>
      <c r="Y37" s="1"/>
      <c r="Z37" s="1"/>
    </row>
    <row r="38" spans="1:26" ht="30" customHeight="1" x14ac:dyDescent="0.35">
      <c r="A38" s="1"/>
      <c r="B38" s="454" t="s">
        <v>554</v>
      </c>
      <c r="C38" s="454" t="s">
        <v>2212</v>
      </c>
      <c r="D38" s="454" t="s">
        <v>2213</v>
      </c>
      <c r="E38" s="491" t="s">
        <v>1502</v>
      </c>
      <c r="F38" s="491" t="s">
        <v>955</v>
      </c>
      <c r="G38" s="583">
        <v>25</v>
      </c>
      <c r="H38" s="591">
        <f t="shared" si="0"/>
        <v>457520</v>
      </c>
      <c r="I38" s="574"/>
      <c r="J38" s="584">
        <v>18300.8</v>
      </c>
      <c r="K38" s="582"/>
      <c r="L38" s="1"/>
      <c r="M38" s="1"/>
      <c r="N38" s="1"/>
      <c r="O38" s="1"/>
      <c r="P38" s="1"/>
      <c r="Q38" s="1"/>
      <c r="R38" s="1"/>
      <c r="S38" s="1"/>
      <c r="T38" s="1"/>
      <c r="U38" s="1"/>
      <c r="V38" s="1"/>
      <c r="W38" s="1"/>
      <c r="X38" s="1"/>
      <c r="Y38" s="1"/>
      <c r="Z38" s="1"/>
    </row>
    <row r="39" spans="1:26" ht="30" customHeight="1" x14ac:dyDescent="0.35">
      <c r="A39" s="1"/>
      <c r="B39" s="454" t="s">
        <v>554</v>
      </c>
      <c r="C39" s="454" t="s">
        <v>2214</v>
      </c>
      <c r="D39" s="454" t="s">
        <v>2215</v>
      </c>
      <c r="E39" s="491" t="s">
        <v>1502</v>
      </c>
      <c r="F39" s="491" t="s">
        <v>409</v>
      </c>
      <c r="G39" s="583">
        <v>25</v>
      </c>
      <c r="H39" s="591">
        <f t="shared" si="0"/>
        <v>598220</v>
      </c>
      <c r="I39" s="574"/>
      <c r="J39" s="584">
        <v>23928.799999999999</v>
      </c>
      <c r="K39" s="582"/>
      <c r="L39" s="1"/>
      <c r="M39" s="1"/>
      <c r="N39" s="1"/>
      <c r="O39" s="1"/>
      <c r="P39" s="1"/>
      <c r="Q39" s="1"/>
      <c r="R39" s="1"/>
      <c r="S39" s="1"/>
      <c r="T39" s="1"/>
      <c r="U39" s="1"/>
      <c r="V39" s="1"/>
      <c r="W39" s="1"/>
      <c r="X39" s="1"/>
      <c r="Y39" s="1"/>
      <c r="Z39" s="1"/>
    </row>
    <row r="40" spans="1:26" ht="30" customHeight="1" x14ac:dyDescent="0.35">
      <c r="A40" s="1"/>
      <c r="B40" s="454" t="s">
        <v>554</v>
      </c>
      <c r="C40" s="454" t="s">
        <v>2216</v>
      </c>
      <c r="D40" s="454" t="s">
        <v>2217</v>
      </c>
      <c r="E40" s="491" t="s">
        <v>1503</v>
      </c>
      <c r="F40" s="491" t="s">
        <v>25</v>
      </c>
      <c r="G40" s="583">
        <v>25</v>
      </c>
      <c r="H40" s="591">
        <f t="shared" si="0"/>
        <v>533720</v>
      </c>
      <c r="I40" s="574"/>
      <c r="J40" s="584">
        <v>21348.799999999999</v>
      </c>
      <c r="K40" s="582"/>
      <c r="L40" s="1"/>
      <c r="M40" s="1"/>
      <c r="N40" s="1"/>
      <c r="O40" s="1"/>
      <c r="P40" s="1"/>
      <c r="Q40" s="1"/>
      <c r="R40" s="1"/>
      <c r="S40" s="1"/>
      <c r="T40" s="1"/>
      <c r="U40" s="1"/>
      <c r="V40" s="1"/>
      <c r="W40" s="1"/>
      <c r="X40" s="1"/>
      <c r="Y40" s="1"/>
      <c r="Z40" s="1"/>
    </row>
    <row r="41" spans="1:26" ht="30" customHeight="1" x14ac:dyDescent="0.35">
      <c r="A41" s="1"/>
      <c r="B41" s="454" t="s">
        <v>554</v>
      </c>
      <c r="C41" s="454" t="s">
        <v>2218</v>
      </c>
      <c r="D41" s="454" t="s">
        <v>2219</v>
      </c>
      <c r="E41" s="491" t="s">
        <v>1503</v>
      </c>
      <c r="F41" s="491" t="s">
        <v>488</v>
      </c>
      <c r="G41" s="583">
        <v>25</v>
      </c>
      <c r="H41" s="591">
        <f t="shared" si="0"/>
        <v>272895</v>
      </c>
      <c r="I41" s="574"/>
      <c r="J41" s="584">
        <v>10915.8</v>
      </c>
      <c r="K41" s="582"/>
      <c r="L41" s="1"/>
      <c r="M41" s="1"/>
      <c r="N41" s="1"/>
      <c r="O41" s="1"/>
      <c r="P41" s="1"/>
      <c r="Q41" s="1"/>
      <c r="R41" s="1"/>
      <c r="S41" s="1"/>
      <c r="T41" s="1"/>
      <c r="U41" s="1"/>
      <c r="V41" s="1"/>
      <c r="W41" s="1"/>
      <c r="X41" s="1"/>
      <c r="Y41" s="1"/>
      <c r="Z41" s="1"/>
    </row>
    <row r="42" spans="1:26" ht="30" customHeight="1" x14ac:dyDescent="0.35">
      <c r="A42" s="1"/>
      <c r="B42" s="454" t="s">
        <v>554</v>
      </c>
      <c r="C42" s="454" t="s">
        <v>2220</v>
      </c>
      <c r="D42" s="454" t="s">
        <v>2221</v>
      </c>
      <c r="E42" s="491" t="s">
        <v>1503</v>
      </c>
      <c r="F42" s="491" t="s">
        <v>488</v>
      </c>
      <c r="G42" s="583">
        <v>25</v>
      </c>
      <c r="H42" s="591">
        <f t="shared" si="0"/>
        <v>272895</v>
      </c>
      <c r="I42" s="574"/>
      <c r="J42" s="584">
        <v>10915.8</v>
      </c>
      <c r="K42" s="582"/>
      <c r="L42" s="1"/>
      <c r="M42" s="1"/>
      <c r="N42" s="1"/>
      <c r="O42" s="1"/>
      <c r="P42" s="1"/>
      <c r="Q42" s="1"/>
      <c r="R42" s="1"/>
      <c r="S42" s="1"/>
      <c r="T42" s="1"/>
      <c r="U42" s="1"/>
      <c r="V42" s="1"/>
      <c r="W42" s="1"/>
      <c r="X42" s="1"/>
      <c r="Y42" s="1"/>
      <c r="Z42" s="1"/>
    </row>
    <row r="43" spans="1:26" ht="30" customHeight="1" x14ac:dyDescent="0.35">
      <c r="A43" s="1"/>
      <c r="B43" s="454" t="s">
        <v>554</v>
      </c>
      <c r="C43" s="454" t="s">
        <v>2222</v>
      </c>
      <c r="D43" s="454" t="s">
        <v>2223</v>
      </c>
      <c r="E43" s="491" t="s">
        <v>1503</v>
      </c>
      <c r="F43" s="491" t="s">
        <v>37</v>
      </c>
      <c r="G43" s="583">
        <v>25</v>
      </c>
      <c r="H43" s="591">
        <f t="shared" si="0"/>
        <v>314020</v>
      </c>
      <c r="I43" s="574"/>
      <c r="J43" s="584">
        <v>12560.8</v>
      </c>
      <c r="K43" s="582"/>
      <c r="L43" s="1"/>
      <c r="M43" s="1"/>
      <c r="N43" s="1"/>
      <c r="O43" s="1"/>
      <c r="P43" s="1"/>
      <c r="Q43" s="1"/>
      <c r="R43" s="1"/>
      <c r="S43" s="1"/>
      <c r="T43" s="1"/>
      <c r="U43" s="1"/>
      <c r="V43" s="1"/>
      <c r="W43" s="1"/>
      <c r="X43" s="1"/>
      <c r="Y43" s="1"/>
      <c r="Z43" s="1"/>
    </row>
    <row r="44" spans="1:26" ht="30" customHeight="1" x14ac:dyDescent="0.35">
      <c r="A44" s="1"/>
      <c r="B44" s="454" t="s">
        <v>554</v>
      </c>
      <c r="C44" s="454" t="s">
        <v>2224</v>
      </c>
      <c r="D44" s="454" t="s">
        <v>2225</v>
      </c>
      <c r="E44" s="491" t="s">
        <v>1503</v>
      </c>
      <c r="F44" s="491" t="s">
        <v>489</v>
      </c>
      <c r="G44" s="583">
        <v>25</v>
      </c>
      <c r="H44" s="591">
        <f t="shared" si="0"/>
        <v>309645</v>
      </c>
      <c r="I44" s="574"/>
      <c r="J44" s="584">
        <v>12385.8</v>
      </c>
      <c r="K44" s="582"/>
      <c r="L44" s="1"/>
      <c r="M44" s="1"/>
      <c r="N44" s="1"/>
      <c r="O44" s="1"/>
      <c r="P44" s="1"/>
      <c r="Q44" s="1"/>
      <c r="R44" s="1"/>
      <c r="S44" s="1"/>
      <c r="T44" s="1"/>
      <c r="U44" s="1"/>
      <c r="V44" s="1"/>
      <c r="W44" s="1"/>
      <c r="X44" s="1"/>
      <c r="Y44" s="1"/>
      <c r="Z44" s="1"/>
    </row>
    <row r="45" spans="1:26" ht="30" customHeight="1" x14ac:dyDescent="0.35">
      <c r="A45" s="1"/>
      <c r="B45" s="454" t="s">
        <v>554</v>
      </c>
      <c r="C45" s="454" t="s">
        <v>2226</v>
      </c>
      <c r="D45" s="454" t="s">
        <v>2227</v>
      </c>
      <c r="E45" s="491" t="s">
        <v>1503</v>
      </c>
      <c r="F45" s="491" t="s">
        <v>44</v>
      </c>
      <c r="G45" s="583">
        <v>25</v>
      </c>
      <c r="H45" s="591">
        <f t="shared" si="0"/>
        <v>390520</v>
      </c>
      <c r="I45" s="574"/>
      <c r="J45" s="584">
        <v>15620.8</v>
      </c>
      <c r="K45" s="582"/>
      <c r="L45" s="1"/>
      <c r="M45" s="1"/>
      <c r="N45" s="1"/>
      <c r="O45" s="1"/>
      <c r="P45" s="1"/>
      <c r="Q45" s="1"/>
      <c r="R45" s="1"/>
      <c r="S45" s="1"/>
      <c r="T45" s="1"/>
      <c r="U45" s="1"/>
      <c r="V45" s="1"/>
      <c r="W45" s="1"/>
      <c r="X45" s="1"/>
      <c r="Y45" s="1"/>
      <c r="Z45" s="1"/>
    </row>
    <row r="46" spans="1:26" ht="30" customHeight="1" x14ac:dyDescent="0.35">
      <c r="A46" s="1"/>
      <c r="B46" s="454" t="s">
        <v>554</v>
      </c>
      <c r="C46" s="454" t="s">
        <v>2228</v>
      </c>
      <c r="D46" s="454" t="s">
        <v>2229</v>
      </c>
      <c r="E46" s="491" t="s">
        <v>1503</v>
      </c>
      <c r="F46" s="491" t="s">
        <v>496</v>
      </c>
      <c r="G46" s="583">
        <v>25</v>
      </c>
      <c r="H46" s="591">
        <f t="shared" si="0"/>
        <v>207019.99999999997</v>
      </c>
      <c r="I46" s="574"/>
      <c r="J46" s="584">
        <v>8280.7999999999993</v>
      </c>
      <c r="K46" s="582"/>
      <c r="L46" s="1"/>
      <c r="M46" s="1"/>
      <c r="N46" s="1"/>
      <c r="O46" s="1"/>
      <c r="P46" s="1"/>
      <c r="Q46" s="1"/>
      <c r="R46" s="1"/>
      <c r="S46" s="1"/>
      <c r="T46" s="1"/>
      <c r="U46" s="1"/>
      <c r="V46" s="1"/>
      <c r="W46" s="1"/>
      <c r="X46" s="1"/>
      <c r="Y46" s="1"/>
      <c r="Z46" s="1"/>
    </row>
    <row r="47" spans="1:26" ht="30" customHeight="1" x14ac:dyDescent="0.35">
      <c r="A47" s="1"/>
      <c r="B47" s="454" t="s">
        <v>554</v>
      </c>
      <c r="C47" s="454" t="s">
        <v>2230</v>
      </c>
      <c r="D47" s="454" t="s">
        <v>2231</v>
      </c>
      <c r="E47" s="491" t="s">
        <v>1504</v>
      </c>
      <c r="F47" s="491" t="s">
        <v>488</v>
      </c>
      <c r="G47" s="583">
        <v>25</v>
      </c>
      <c r="H47" s="591">
        <f t="shared" si="0"/>
        <v>272895</v>
      </c>
      <c r="I47" s="585"/>
      <c r="J47" s="584">
        <v>10915.8</v>
      </c>
      <c r="K47" s="582"/>
      <c r="L47" s="1"/>
      <c r="M47" s="1"/>
      <c r="N47" s="1"/>
      <c r="O47" s="1"/>
      <c r="P47" s="1"/>
      <c r="Q47" s="1"/>
      <c r="R47" s="1"/>
      <c r="S47" s="1"/>
      <c r="T47" s="1"/>
      <c r="U47" s="1"/>
      <c r="V47" s="1"/>
      <c r="W47" s="1"/>
      <c r="X47" s="1"/>
      <c r="Y47" s="1"/>
      <c r="Z47" s="1"/>
    </row>
    <row r="48" spans="1:26" ht="30" customHeight="1" x14ac:dyDescent="0.35">
      <c r="A48" s="1"/>
      <c r="B48" s="454" t="s">
        <v>554</v>
      </c>
      <c r="C48" s="454" t="s">
        <v>2232</v>
      </c>
      <c r="D48" s="454" t="s">
        <v>2233</v>
      </c>
      <c r="E48" s="491" t="s">
        <v>1505</v>
      </c>
      <c r="F48" s="491" t="s">
        <v>429</v>
      </c>
      <c r="G48" s="583">
        <v>25</v>
      </c>
      <c r="H48" s="591">
        <f t="shared" si="0"/>
        <v>360395</v>
      </c>
      <c r="I48" s="574"/>
      <c r="J48" s="584">
        <v>14415.8</v>
      </c>
      <c r="K48" s="582"/>
      <c r="L48" s="1"/>
      <c r="M48" s="1"/>
      <c r="N48" s="1"/>
      <c r="O48" s="1"/>
      <c r="P48" s="1"/>
      <c r="Q48" s="1"/>
      <c r="R48" s="1"/>
      <c r="S48" s="1"/>
      <c r="T48" s="1"/>
      <c r="U48" s="1"/>
      <c r="V48" s="1"/>
      <c r="W48" s="1"/>
      <c r="X48" s="1"/>
      <c r="Y48" s="1"/>
      <c r="Z48" s="1"/>
    </row>
    <row r="49" spans="1:26" s="550" customFormat="1" ht="30" customHeight="1" x14ac:dyDescent="0.35">
      <c r="A49" s="586"/>
      <c r="B49" s="587" t="s">
        <v>554</v>
      </c>
      <c r="C49" s="454" t="s">
        <v>2234</v>
      </c>
      <c r="D49" s="454" t="s">
        <v>2235</v>
      </c>
      <c r="E49" s="491" t="s">
        <v>1505</v>
      </c>
      <c r="F49" s="588" t="s">
        <v>489</v>
      </c>
      <c r="G49" s="583">
        <v>25</v>
      </c>
      <c r="H49" s="591">
        <f t="shared" si="0"/>
        <v>309645</v>
      </c>
      <c r="I49" s="589"/>
      <c r="J49" s="584">
        <v>12385.8</v>
      </c>
      <c r="K49" s="584"/>
      <c r="L49" s="586"/>
      <c r="M49" s="586"/>
      <c r="N49" s="586"/>
      <c r="O49" s="586"/>
      <c r="P49" s="586"/>
      <c r="Q49" s="586"/>
      <c r="R49" s="586"/>
      <c r="S49" s="586"/>
      <c r="T49" s="586"/>
      <c r="U49" s="586"/>
      <c r="V49" s="586"/>
      <c r="W49" s="586"/>
      <c r="X49" s="586"/>
      <c r="Y49" s="586"/>
      <c r="Z49" s="586"/>
    </row>
    <row r="50" spans="1:26" ht="30" customHeight="1" x14ac:dyDescent="0.35">
      <c r="A50" s="1"/>
      <c r="B50" s="454" t="s">
        <v>554</v>
      </c>
      <c r="C50" s="454" t="s">
        <v>2236</v>
      </c>
      <c r="D50" s="454" t="s">
        <v>2237</v>
      </c>
      <c r="E50" s="491" t="s">
        <v>1973</v>
      </c>
      <c r="F50" s="491" t="s">
        <v>31</v>
      </c>
      <c r="G50" s="583">
        <v>25</v>
      </c>
      <c r="H50" s="591">
        <f t="shared" si="0"/>
        <v>406020</v>
      </c>
      <c r="I50" s="574"/>
      <c r="J50" s="584">
        <v>16240.8</v>
      </c>
      <c r="K50" s="582"/>
      <c r="L50" s="1"/>
      <c r="M50" s="1"/>
      <c r="N50" s="1"/>
      <c r="O50" s="1"/>
      <c r="P50" s="1"/>
      <c r="Q50" s="1"/>
      <c r="R50" s="1"/>
      <c r="S50" s="1"/>
      <c r="T50" s="1"/>
      <c r="U50" s="1"/>
      <c r="V50" s="1"/>
      <c r="W50" s="1"/>
      <c r="X50" s="1"/>
      <c r="Y50" s="1"/>
      <c r="Z50" s="1"/>
    </row>
    <row r="51" spans="1:26" ht="30" customHeight="1" x14ac:dyDescent="0.35">
      <c r="A51" s="1"/>
      <c r="B51" s="454" t="s">
        <v>554</v>
      </c>
      <c r="C51" s="454" t="s">
        <v>2238</v>
      </c>
      <c r="D51" s="454" t="s">
        <v>2239</v>
      </c>
      <c r="E51" s="491" t="s">
        <v>1506</v>
      </c>
      <c r="F51" s="491" t="s">
        <v>25</v>
      </c>
      <c r="G51" s="583">
        <v>25</v>
      </c>
      <c r="H51" s="591">
        <f t="shared" si="0"/>
        <v>533720</v>
      </c>
      <c r="I51" s="574"/>
      <c r="J51" s="584">
        <v>21348.799999999999</v>
      </c>
      <c r="K51" s="582"/>
      <c r="L51" s="1"/>
      <c r="M51" s="1"/>
      <c r="N51" s="1"/>
      <c r="O51" s="1"/>
      <c r="P51" s="1"/>
      <c r="Q51" s="1"/>
      <c r="R51" s="1"/>
      <c r="S51" s="1"/>
      <c r="T51" s="1"/>
      <c r="U51" s="1"/>
      <c r="V51" s="1"/>
      <c r="W51" s="1"/>
      <c r="X51" s="1"/>
      <c r="Y51" s="1"/>
      <c r="Z51" s="1"/>
    </row>
    <row r="52" spans="1:26" ht="30" customHeight="1" x14ac:dyDescent="0.35">
      <c r="A52" s="1"/>
      <c r="B52" s="454" t="s">
        <v>554</v>
      </c>
      <c r="C52" s="454" t="s">
        <v>2240</v>
      </c>
      <c r="D52" s="454" t="s">
        <v>2241</v>
      </c>
      <c r="E52" s="491" t="s">
        <v>1506</v>
      </c>
      <c r="F52" s="491" t="s">
        <v>25</v>
      </c>
      <c r="G52" s="583">
        <v>25</v>
      </c>
      <c r="H52" s="591">
        <f t="shared" si="0"/>
        <v>533720</v>
      </c>
      <c r="I52" s="574"/>
      <c r="J52" s="584">
        <v>21348.799999999999</v>
      </c>
      <c r="K52" s="582"/>
      <c r="L52" s="1"/>
      <c r="M52" s="1"/>
      <c r="N52" s="1"/>
      <c r="O52" s="1"/>
      <c r="P52" s="1"/>
      <c r="Q52" s="1"/>
      <c r="R52" s="1"/>
      <c r="S52" s="1"/>
      <c r="T52" s="1"/>
      <c r="U52" s="1"/>
      <c r="V52" s="1"/>
      <c r="W52" s="1"/>
      <c r="X52" s="1"/>
      <c r="Y52" s="1"/>
      <c r="Z52" s="1"/>
    </row>
    <row r="53" spans="1:26" ht="30" customHeight="1" x14ac:dyDescent="0.35">
      <c r="A53" s="1"/>
      <c r="B53" s="454" t="s">
        <v>554</v>
      </c>
      <c r="C53" s="454" t="s">
        <v>2242</v>
      </c>
      <c r="D53" s="454" t="s">
        <v>2243</v>
      </c>
      <c r="E53" s="491" t="s">
        <v>1506</v>
      </c>
      <c r="F53" s="491" t="s">
        <v>488</v>
      </c>
      <c r="G53" s="583">
        <v>25</v>
      </c>
      <c r="H53" s="591">
        <f t="shared" si="0"/>
        <v>272895</v>
      </c>
      <c r="I53" s="574"/>
      <c r="J53" s="584">
        <v>10915.8</v>
      </c>
      <c r="K53" s="582"/>
      <c r="L53" s="1"/>
      <c r="M53" s="1"/>
      <c r="N53" s="1"/>
      <c r="O53" s="1"/>
      <c r="P53" s="1"/>
      <c r="Q53" s="1"/>
      <c r="R53" s="1"/>
      <c r="S53" s="1"/>
      <c r="T53" s="1"/>
      <c r="U53" s="1"/>
      <c r="V53" s="1"/>
      <c r="W53" s="1"/>
      <c r="X53" s="1"/>
      <c r="Y53" s="1"/>
      <c r="Z53" s="1"/>
    </row>
    <row r="54" spans="1:26" ht="30" customHeight="1" x14ac:dyDescent="0.35">
      <c r="A54" s="1"/>
      <c r="B54" s="454" t="s">
        <v>554</v>
      </c>
      <c r="C54" s="454" t="s">
        <v>2244</v>
      </c>
      <c r="D54" s="454" t="s">
        <v>2245</v>
      </c>
      <c r="E54" s="491" t="s">
        <v>1506</v>
      </c>
      <c r="F54" s="491" t="s">
        <v>488</v>
      </c>
      <c r="G54" s="583">
        <v>25</v>
      </c>
      <c r="H54" s="591">
        <f t="shared" si="0"/>
        <v>272895</v>
      </c>
      <c r="I54" s="574"/>
      <c r="J54" s="584">
        <v>10915.8</v>
      </c>
      <c r="K54" s="582"/>
      <c r="L54" s="1"/>
      <c r="M54" s="1"/>
      <c r="N54" s="1"/>
      <c r="O54" s="1"/>
      <c r="P54" s="1"/>
      <c r="Q54" s="1"/>
      <c r="R54" s="1"/>
      <c r="S54" s="1"/>
      <c r="T54" s="1"/>
      <c r="U54" s="1"/>
      <c r="V54" s="1"/>
      <c r="W54" s="1"/>
      <c r="X54" s="1"/>
      <c r="Y54" s="1"/>
      <c r="Z54" s="1"/>
    </row>
    <row r="55" spans="1:26" ht="30" customHeight="1" x14ac:dyDescent="0.35">
      <c r="A55" s="1"/>
      <c r="B55" s="454" t="s">
        <v>554</v>
      </c>
      <c r="C55" s="454" t="s">
        <v>2246</v>
      </c>
      <c r="D55" s="454" t="s">
        <v>2247</v>
      </c>
      <c r="E55" s="491" t="s">
        <v>1506</v>
      </c>
      <c r="F55" s="491" t="s">
        <v>489</v>
      </c>
      <c r="G55" s="583">
        <v>25</v>
      </c>
      <c r="H55" s="591">
        <f t="shared" si="0"/>
        <v>309645</v>
      </c>
      <c r="I55" s="574"/>
      <c r="J55" s="584">
        <v>12385.8</v>
      </c>
      <c r="K55" s="582"/>
      <c r="L55" s="1"/>
      <c r="M55" s="1"/>
      <c r="N55" s="1"/>
      <c r="O55" s="1"/>
      <c r="P55" s="1"/>
      <c r="Q55" s="1"/>
      <c r="R55" s="1"/>
      <c r="S55" s="1"/>
      <c r="T55" s="1"/>
      <c r="U55" s="1"/>
      <c r="V55" s="1"/>
      <c r="W55" s="1"/>
      <c r="X55" s="1"/>
      <c r="Y55" s="1"/>
      <c r="Z55" s="1"/>
    </row>
    <row r="56" spans="1:26" ht="30" customHeight="1" x14ac:dyDescent="0.35">
      <c r="A56" s="1"/>
      <c r="B56" s="454" t="s">
        <v>554</v>
      </c>
      <c r="C56" s="454" t="s">
        <v>2248</v>
      </c>
      <c r="D56" s="454" t="s">
        <v>2249</v>
      </c>
      <c r="E56" s="491" t="s">
        <v>1507</v>
      </c>
      <c r="F56" s="491" t="s">
        <v>31</v>
      </c>
      <c r="G56" s="583">
        <v>25</v>
      </c>
      <c r="H56" s="591">
        <f t="shared" si="0"/>
        <v>406020</v>
      </c>
      <c r="I56" s="574"/>
      <c r="J56" s="584">
        <v>16240.8</v>
      </c>
      <c r="K56" s="582"/>
      <c r="L56" s="1"/>
      <c r="M56" s="1"/>
      <c r="N56" s="1"/>
      <c r="O56" s="1"/>
      <c r="P56" s="1"/>
      <c r="Q56" s="1"/>
      <c r="R56" s="1"/>
      <c r="S56" s="1"/>
      <c r="T56" s="1"/>
      <c r="U56" s="1"/>
      <c r="V56" s="1"/>
      <c r="W56" s="1"/>
      <c r="X56" s="1"/>
      <c r="Y56" s="1"/>
      <c r="Z56" s="1"/>
    </row>
    <row r="57" spans="1:26" ht="30" customHeight="1" x14ac:dyDescent="0.35">
      <c r="A57" s="1"/>
      <c r="B57" s="454" t="s">
        <v>554</v>
      </c>
      <c r="C57" s="454" t="s">
        <v>2250</v>
      </c>
      <c r="D57" s="454" t="s">
        <v>2251</v>
      </c>
      <c r="E57" s="491" t="s">
        <v>1507</v>
      </c>
      <c r="F57" s="491" t="s">
        <v>31</v>
      </c>
      <c r="G57" s="583">
        <v>25</v>
      </c>
      <c r="H57" s="591">
        <f t="shared" si="0"/>
        <v>406020</v>
      </c>
      <c r="I57" s="574"/>
      <c r="J57" s="584">
        <v>16240.8</v>
      </c>
      <c r="K57" s="582"/>
      <c r="L57" s="1"/>
      <c r="M57" s="1"/>
      <c r="N57" s="1"/>
      <c r="O57" s="1"/>
      <c r="P57" s="1"/>
      <c r="Q57" s="1"/>
      <c r="R57" s="1"/>
      <c r="S57" s="1"/>
      <c r="T57" s="1"/>
      <c r="U57" s="1"/>
      <c r="V57" s="1"/>
      <c r="W57" s="1"/>
      <c r="X57" s="1"/>
      <c r="Y57" s="1"/>
      <c r="Z57" s="1"/>
    </row>
    <row r="58" spans="1:26" ht="30" customHeight="1" x14ac:dyDescent="0.35">
      <c r="A58" s="1"/>
      <c r="B58" s="454" t="s">
        <v>554</v>
      </c>
      <c r="C58" s="454" t="s">
        <v>2252</v>
      </c>
      <c r="D58" s="454" t="s">
        <v>2253</v>
      </c>
      <c r="E58" s="491" t="s">
        <v>1508</v>
      </c>
      <c r="F58" s="491" t="s">
        <v>31</v>
      </c>
      <c r="G58" s="583">
        <v>25</v>
      </c>
      <c r="H58" s="591">
        <f t="shared" si="0"/>
        <v>406020</v>
      </c>
      <c r="I58" s="574"/>
      <c r="J58" s="584">
        <v>16240.8</v>
      </c>
      <c r="K58" s="582"/>
      <c r="L58" s="1"/>
      <c r="M58" s="1"/>
      <c r="N58" s="1"/>
      <c r="O58" s="1"/>
      <c r="P58" s="1"/>
      <c r="Q58" s="1"/>
      <c r="R58" s="1"/>
      <c r="S58" s="1"/>
      <c r="T58" s="1"/>
      <c r="U58" s="1"/>
      <c r="V58" s="1"/>
      <c r="W58" s="1"/>
      <c r="X58" s="1"/>
      <c r="Y58" s="1"/>
      <c r="Z58" s="1"/>
    </row>
    <row r="59" spans="1:26" ht="30" customHeight="1" x14ac:dyDescent="0.35">
      <c r="A59" s="1"/>
      <c r="B59" s="454" t="s">
        <v>554</v>
      </c>
      <c r="C59" s="454" t="s">
        <v>2254</v>
      </c>
      <c r="D59" s="454" t="s">
        <v>2255</v>
      </c>
      <c r="E59" s="491" t="s">
        <v>1508</v>
      </c>
      <c r="F59" s="491" t="s">
        <v>31</v>
      </c>
      <c r="G59" s="583">
        <v>25</v>
      </c>
      <c r="H59" s="591">
        <f t="shared" si="0"/>
        <v>406020</v>
      </c>
      <c r="I59" s="574"/>
      <c r="J59" s="584">
        <v>16240.8</v>
      </c>
      <c r="K59" s="582"/>
      <c r="L59" s="1"/>
      <c r="M59" s="1"/>
      <c r="N59" s="1"/>
      <c r="O59" s="1"/>
      <c r="P59" s="1"/>
      <c r="Q59" s="1"/>
      <c r="R59" s="1"/>
      <c r="S59" s="1"/>
      <c r="T59" s="1"/>
      <c r="U59" s="1"/>
      <c r="V59" s="1"/>
      <c r="W59" s="1"/>
      <c r="X59" s="1"/>
      <c r="Y59" s="1"/>
      <c r="Z59" s="1"/>
    </row>
    <row r="60" spans="1:26" ht="30" customHeight="1" x14ac:dyDescent="0.35">
      <c r="A60" s="1"/>
      <c r="B60" s="454" t="s">
        <v>554</v>
      </c>
      <c r="C60" s="454" t="s">
        <v>2256</v>
      </c>
      <c r="D60" s="454" t="s">
        <v>2257</v>
      </c>
      <c r="E60" s="491" t="s">
        <v>1508</v>
      </c>
      <c r="F60" s="491" t="s">
        <v>31</v>
      </c>
      <c r="G60" s="583">
        <v>25</v>
      </c>
      <c r="H60" s="591">
        <f t="shared" si="0"/>
        <v>406020</v>
      </c>
      <c r="I60" s="574"/>
      <c r="J60" s="584">
        <v>16240.8</v>
      </c>
      <c r="K60" s="582"/>
      <c r="L60" s="1"/>
      <c r="M60" s="1"/>
      <c r="N60" s="1"/>
      <c r="O60" s="1"/>
      <c r="P60" s="1"/>
      <c r="Q60" s="1"/>
      <c r="R60" s="1"/>
      <c r="S60" s="1"/>
      <c r="T60" s="1"/>
      <c r="U60" s="1"/>
      <c r="V60" s="1"/>
      <c r="W60" s="1"/>
      <c r="X60" s="1"/>
      <c r="Y60" s="1"/>
      <c r="Z60" s="1"/>
    </row>
    <row r="61" spans="1:26" ht="30" customHeight="1" x14ac:dyDescent="0.35">
      <c r="A61" s="1"/>
      <c r="B61" s="454" t="s">
        <v>554</v>
      </c>
      <c r="C61" s="454" t="s">
        <v>2258</v>
      </c>
      <c r="D61" s="454" t="s">
        <v>2259</v>
      </c>
      <c r="E61" s="491" t="s">
        <v>1509</v>
      </c>
      <c r="F61" s="491" t="s">
        <v>154</v>
      </c>
      <c r="G61" s="583">
        <v>25</v>
      </c>
      <c r="H61" s="591">
        <f t="shared" si="0"/>
        <v>612870</v>
      </c>
      <c r="I61" s="574"/>
      <c r="J61" s="584">
        <v>24514.799999999999</v>
      </c>
      <c r="K61" s="582"/>
      <c r="L61" s="1"/>
      <c r="M61" s="1"/>
      <c r="N61" s="1"/>
      <c r="O61" s="1"/>
      <c r="P61" s="1"/>
      <c r="Q61" s="1"/>
      <c r="R61" s="1"/>
      <c r="S61" s="1"/>
      <c r="T61" s="1"/>
      <c r="U61" s="1"/>
      <c r="V61" s="1"/>
      <c r="W61" s="1"/>
      <c r="X61" s="1"/>
      <c r="Y61" s="1"/>
      <c r="Z61" s="1"/>
    </row>
    <row r="62" spans="1:26" ht="30" customHeight="1" x14ac:dyDescent="0.35">
      <c r="A62" s="1"/>
      <c r="B62" s="454" t="s">
        <v>554</v>
      </c>
      <c r="C62" s="454" t="s">
        <v>2260</v>
      </c>
      <c r="D62" s="454" t="s">
        <v>2261</v>
      </c>
      <c r="E62" s="491" t="s">
        <v>1510</v>
      </c>
      <c r="F62" s="491" t="s">
        <v>45</v>
      </c>
      <c r="G62" s="583">
        <v>25</v>
      </c>
      <c r="H62" s="591">
        <f t="shared" si="0"/>
        <v>315020</v>
      </c>
      <c r="I62" s="574"/>
      <c r="J62" s="584">
        <v>12600.8</v>
      </c>
      <c r="K62" s="582"/>
      <c r="L62" s="1"/>
      <c r="M62" s="1"/>
      <c r="N62" s="1"/>
      <c r="O62" s="1"/>
      <c r="P62" s="1"/>
      <c r="Q62" s="1"/>
      <c r="R62" s="1"/>
      <c r="S62" s="1"/>
      <c r="T62" s="1"/>
      <c r="U62" s="1"/>
      <c r="V62" s="1"/>
      <c r="W62" s="1"/>
      <c r="X62" s="1"/>
      <c r="Y62" s="1"/>
      <c r="Z62" s="1"/>
    </row>
    <row r="63" spans="1:26" ht="30" customHeight="1" x14ac:dyDescent="0.35">
      <c r="A63" s="1"/>
      <c r="B63" s="454" t="s">
        <v>554</v>
      </c>
      <c r="C63" s="454" t="s">
        <v>2262</v>
      </c>
      <c r="D63" s="454" t="s">
        <v>2263</v>
      </c>
      <c r="E63" s="491" t="s">
        <v>1510</v>
      </c>
      <c r="F63" s="491" t="s">
        <v>1511</v>
      </c>
      <c r="G63" s="583">
        <v>25</v>
      </c>
      <c r="H63" s="591">
        <f t="shared" si="0"/>
        <v>301895</v>
      </c>
      <c r="I63" s="574"/>
      <c r="J63" s="584">
        <v>12075.8</v>
      </c>
      <c r="K63" s="582"/>
      <c r="L63" s="1"/>
      <c r="M63" s="1"/>
      <c r="N63" s="1"/>
      <c r="O63" s="1"/>
      <c r="P63" s="1"/>
      <c r="Q63" s="1"/>
      <c r="R63" s="1"/>
      <c r="S63" s="1"/>
      <c r="T63" s="1"/>
      <c r="U63" s="1"/>
      <c r="V63" s="1"/>
      <c r="W63" s="1"/>
      <c r="X63" s="1"/>
      <c r="Y63" s="1"/>
      <c r="Z63" s="1"/>
    </row>
    <row r="64" spans="1:26" ht="30" customHeight="1" x14ac:dyDescent="0.35">
      <c r="A64" s="1"/>
      <c r="B64" s="454" t="s">
        <v>554</v>
      </c>
      <c r="C64" s="454" t="s">
        <v>2264</v>
      </c>
      <c r="D64" s="454" t="s">
        <v>2265</v>
      </c>
      <c r="E64" s="491" t="s">
        <v>1510</v>
      </c>
      <c r="F64" s="491" t="s">
        <v>26</v>
      </c>
      <c r="G64" s="583">
        <v>25</v>
      </c>
      <c r="H64" s="591">
        <f t="shared" si="0"/>
        <v>242519.99999999997</v>
      </c>
      <c r="I64" s="574"/>
      <c r="J64" s="584">
        <v>9700.7999999999993</v>
      </c>
      <c r="K64" s="582"/>
      <c r="L64" s="1"/>
      <c r="M64" s="1"/>
      <c r="N64" s="1"/>
      <c r="O64" s="1"/>
      <c r="P64" s="1"/>
      <c r="Q64" s="1"/>
      <c r="R64" s="1"/>
      <c r="S64" s="1"/>
      <c r="T64" s="1"/>
      <c r="U64" s="1"/>
      <c r="V64" s="1"/>
      <c r="W64" s="1"/>
      <c r="X64" s="1"/>
      <c r="Y64" s="1"/>
      <c r="Z64" s="1"/>
    </row>
    <row r="65" spans="1:26" ht="30" customHeight="1" x14ac:dyDescent="0.35">
      <c r="A65" s="1"/>
      <c r="B65" s="454" t="s">
        <v>554</v>
      </c>
      <c r="C65" s="454" t="s">
        <v>2266</v>
      </c>
      <c r="D65" s="454" t="s">
        <v>2267</v>
      </c>
      <c r="E65" s="491" t="s">
        <v>1510</v>
      </c>
      <c r="F65" s="491" t="s">
        <v>26</v>
      </c>
      <c r="G65" s="583">
        <v>25</v>
      </c>
      <c r="H65" s="591">
        <f t="shared" si="0"/>
        <v>242519.99999999997</v>
      </c>
      <c r="I65" s="574"/>
      <c r="J65" s="584">
        <v>9700.7999999999993</v>
      </c>
      <c r="K65" s="582"/>
      <c r="L65" s="1"/>
      <c r="M65" s="1"/>
      <c r="N65" s="1"/>
      <c r="O65" s="1"/>
      <c r="P65" s="1"/>
      <c r="Q65" s="1"/>
      <c r="R65" s="1"/>
      <c r="S65" s="1"/>
      <c r="T65" s="1"/>
      <c r="U65" s="1"/>
      <c r="V65" s="1"/>
      <c r="W65" s="1"/>
      <c r="X65" s="1"/>
      <c r="Y65" s="1"/>
      <c r="Z65" s="1"/>
    </row>
    <row r="66" spans="1:26" ht="30" customHeight="1" x14ac:dyDescent="0.35">
      <c r="A66" s="1"/>
      <c r="B66" s="454" t="s">
        <v>554</v>
      </c>
      <c r="C66" s="454" t="s">
        <v>2268</v>
      </c>
      <c r="D66" s="454" t="s">
        <v>2269</v>
      </c>
      <c r="E66" s="491" t="s">
        <v>1974</v>
      </c>
      <c r="F66" s="491" t="s">
        <v>489</v>
      </c>
      <c r="G66" s="583">
        <v>25</v>
      </c>
      <c r="H66" s="591">
        <f t="shared" si="0"/>
        <v>309645</v>
      </c>
      <c r="I66" s="574"/>
      <c r="J66" s="584">
        <v>12385.8</v>
      </c>
      <c r="K66" s="582"/>
      <c r="L66" s="1"/>
      <c r="M66" s="1"/>
      <c r="N66" s="1"/>
      <c r="O66" s="1"/>
      <c r="P66" s="1"/>
      <c r="Q66" s="1"/>
      <c r="R66" s="1"/>
      <c r="S66" s="1"/>
      <c r="T66" s="1"/>
      <c r="U66" s="1"/>
      <c r="V66" s="1"/>
      <c r="W66" s="1"/>
      <c r="X66" s="1"/>
      <c r="Y66" s="1"/>
      <c r="Z66" s="1"/>
    </row>
    <row r="67" spans="1:26" ht="30" customHeight="1" x14ac:dyDescent="0.35">
      <c r="A67" s="1"/>
      <c r="B67" s="454" t="s">
        <v>554</v>
      </c>
      <c r="C67" s="454" t="s">
        <v>2270</v>
      </c>
      <c r="D67" s="454" t="s">
        <v>2271</v>
      </c>
      <c r="E67" s="491" t="s">
        <v>1974</v>
      </c>
      <c r="F67" s="491" t="s">
        <v>44</v>
      </c>
      <c r="G67" s="583">
        <v>25</v>
      </c>
      <c r="H67" s="591">
        <f t="shared" si="0"/>
        <v>390520</v>
      </c>
      <c r="I67" s="574"/>
      <c r="J67" s="584">
        <v>15620.8</v>
      </c>
      <c r="K67" s="582"/>
      <c r="L67" s="1"/>
      <c r="M67" s="1"/>
      <c r="N67" s="1"/>
      <c r="O67" s="1"/>
      <c r="P67" s="1"/>
      <c r="Q67" s="1"/>
      <c r="R67" s="1"/>
      <c r="S67" s="1"/>
      <c r="T67" s="1"/>
      <c r="U67" s="1"/>
      <c r="V67" s="1"/>
      <c r="W67" s="1"/>
      <c r="X67" s="1"/>
      <c r="Y67" s="1"/>
      <c r="Z67" s="1"/>
    </row>
    <row r="68" spans="1:26" ht="30" customHeight="1" x14ac:dyDescent="0.35">
      <c r="A68" s="1"/>
      <c r="B68" s="454" t="s">
        <v>554</v>
      </c>
      <c r="C68" s="454" t="s">
        <v>2272</v>
      </c>
      <c r="D68" s="454" t="s">
        <v>2273</v>
      </c>
      <c r="E68" s="491" t="s">
        <v>1974</v>
      </c>
      <c r="F68" s="491" t="s">
        <v>44</v>
      </c>
      <c r="G68" s="583">
        <v>25</v>
      </c>
      <c r="H68" s="591">
        <f t="shared" si="0"/>
        <v>390520</v>
      </c>
      <c r="I68" s="574"/>
      <c r="J68" s="584">
        <v>15620.8</v>
      </c>
      <c r="K68" s="582"/>
      <c r="L68" s="1"/>
      <c r="M68" s="1"/>
      <c r="N68" s="1"/>
      <c r="O68" s="1"/>
      <c r="P68" s="1"/>
      <c r="Q68" s="1"/>
      <c r="R68" s="1"/>
      <c r="S68" s="1"/>
      <c r="T68" s="1"/>
      <c r="U68" s="1"/>
      <c r="V68" s="1"/>
      <c r="W68" s="1"/>
      <c r="X68" s="1"/>
      <c r="Y68" s="1"/>
      <c r="Z68" s="1"/>
    </row>
    <row r="69" spans="1:26" ht="30" customHeight="1" x14ac:dyDescent="0.35">
      <c r="A69" s="1"/>
      <c r="B69" s="454" t="s">
        <v>554</v>
      </c>
      <c r="C69" s="454" t="s">
        <v>2274</v>
      </c>
      <c r="D69" s="454" t="s">
        <v>2275</v>
      </c>
      <c r="E69" s="491" t="s">
        <v>1512</v>
      </c>
      <c r="F69" s="491" t="s">
        <v>26</v>
      </c>
      <c r="G69" s="583">
        <v>25</v>
      </c>
      <c r="H69" s="591">
        <f t="shared" si="0"/>
        <v>242519.99999999997</v>
      </c>
      <c r="I69" s="574"/>
      <c r="J69" s="584">
        <v>9700.7999999999993</v>
      </c>
      <c r="K69" s="582"/>
      <c r="L69" s="1"/>
      <c r="M69" s="1"/>
      <c r="N69" s="1"/>
      <c r="O69" s="1"/>
      <c r="P69" s="1"/>
      <c r="Q69" s="1"/>
      <c r="R69" s="1"/>
      <c r="S69" s="1"/>
      <c r="T69" s="1"/>
      <c r="U69" s="1"/>
      <c r="V69" s="1"/>
      <c r="W69" s="1"/>
      <c r="X69" s="1"/>
      <c r="Y69" s="1"/>
      <c r="Z69" s="1"/>
    </row>
    <row r="70" spans="1:26" ht="30" customHeight="1" x14ac:dyDescent="0.35">
      <c r="A70" s="1"/>
      <c r="B70" s="454" t="s">
        <v>554</v>
      </c>
      <c r="C70" s="454" t="s">
        <v>2276</v>
      </c>
      <c r="D70" s="454" t="s">
        <v>2277</v>
      </c>
      <c r="E70" s="491" t="s">
        <v>1512</v>
      </c>
      <c r="F70" s="491" t="s">
        <v>489</v>
      </c>
      <c r="G70" s="583">
        <v>25</v>
      </c>
      <c r="H70" s="591">
        <f t="shared" si="0"/>
        <v>309645</v>
      </c>
      <c r="I70" s="574"/>
      <c r="J70" s="584">
        <v>12385.8</v>
      </c>
      <c r="K70" s="582"/>
      <c r="L70" s="1"/>
      <c r="M70" s="1"/>
      <c r="N70" s="1"/>
      <c r="O70" s="1"/>
      <c r="P70" s="1"/>
      <c r="Q70" s="1"/>
      <c r="R70" s="1"/>
      <c r="S70" s="1"/>
      <c r="T70" s="1"/>
      <c r="U70" s="1"/>
      <c r="V70" s="1"/>
      <c r="W70" s="1"/>
      <c r="X70" s="1"/>
      <c r="Y70" s="1"/>
      <c r="Z70" s="1"/>
    </row>
    <row r="71" spans="1:26" ht="30" customHeight="1" x14ac:dyDescent="0.35">
      <c r="A71" s="1"/>
      <c r="B71" s="454" t="s">
        <v>554</v>
      </c>
      <c r="C71" s="454" t="s">
        <v>2278</v>
      </c>
      <c r="D71" s="454" t="s">
        <v>2279</v>
      </c>
      <c r="E71" s="491" t="s">
        <v>1512</v>
      </c>
      <c r="F71" s="491" t="s">
        <v>44</v>
      </c>
      <c r="G71" s="583">
        <v>25</v>
      </c>
      <c r="H71" s="591">
        <f t="shared" si="0"/>
        <v>390520</v>
      </c>
      <c r="I71" s="574"/>
      <c r="J71" s="584">
        <v>15620.8</v>
      </c>
      <c r="K71" s="582"/>
      <c r="L71" s="1"/>
      <c r="M71" s="1"/>
      <c r="N71" s="1"/>
      <c r="O71" s="1"/>
      <c r="P71" s="1"/>
      <c r="Q71" s="1"/>
      <c r="R71" s="1"/>
      <c r="S71" s="1"/>
      <c r="T71" s="1"/>
      <c r="U71" s="1"/>
      <c r="V71" s="1"/>
      <c r="W71" s="1"/>
      <c r="X71" s="1"/>
      <c r="Y71" s="1"/>
      <c r="Z71" s="1"/>
    </row>
    <row r="72" spans="1:26" ht="30" customHeight="1" x14ac:dyDescent="0.35">
      <c r="A72" s="1"/>
      <c r="B72" s="454" t="s">
        <v>554</v>
      </c>
      <c r="C72" s="454" t="s">
        <v>2280</v>
      </c>
      <c r="D72" s="454" t="s">
        <v>2281</v>
      </c>
      <c r="E72" s="491" t="s">
        <v>1513</v>
      </c>
      <c r="F72" s="491" t="s">
        <v>31</v>
      </c>
      <c r="G72" s="583">
        <v>25</v>
      </c>
      <c r="H72" s="591">
        <f t="shared" si="0"/>
        <v>406020</v>
      </c>
      <c r="I72" s="574"/>
      <c r="J72" s="584">
        <v>16240.8</v>
      </c>
      <c r="K72" s="582"/>
      <c r="L72" s="1"/>
      <c r="M72" s="1"/>
      <c r="N72" s="1"/>
      <c r="O72" s="1"/>
      <c r="P72" s="1"/>
      <c r="Q72" s="1"/>
      <c r="R72" s="1"/>
      <c r="S72" s="1"/>
      <c r="T72" s="1"/>
      <c r="U72" s="1"/>
      <c r="V72" s="1"/>
      <c r="W72" s="1"/>
      <c r="X72" s="1"/>
      <c r="Y72" s="1"/>
      <c r="Z72" s="1"/>
    </row>
    <row r="73" spans="1:26" ht="30" customHeight="1" x14ac:dyDescent="0.35">
      <c r="A73" s="1"/>
      <c r="B73" s="454" t="s">
        <v>554</v>
      </c>
      <c r="C73" s="454" t="s">
        <v>2282</v>
      </c>
      <c r="D73" s="454" t="s">
        <v>2283</v>
      </c>
      <c r="E73" s="491" t="s">
        <v>1513</v>
      </c>
      <c r="F73" s="491" t="s">
        <v>31</v>
      </c>
      <c r="G73" s="583">
        <v>25</v>
      </c>
      <c r="H73" s="591">
        <f t="shared" si="0"/>
        <v>406020</v>
      </c>
      <c r="I73" s="574"/>
      <c r="J73" s="584">
        <v>16240.8</v>
      </c>
      <c r="K73" s="582"/>
      <c r="L73" s="1"/>
      <c r="M73" s="1"/>
      <c r="N73" s="1"/>
      <c r="O73" s="1"/>
      <c r="P73" s="1"/>
      <c r="Q73" s="1"/>
      <c r="R73" s="1"/>
      <c r="S73" s="1"/>
      <c r="T73" s="1"/>
      <c r="U73" s="1"/>
      <c r="V73" s="1"/>
      <c r="W73" s="1"/>
      <c r="X73" s="1"/>
      <c r="Y73" s="1"/>
      <c r="Z73" s="1"/>
    </row>
    <row r="74" spans="1:26" ht="30" customHeight="1" x14ac:dyDescent="0.35">
      <c r="A74" s="1"/>
      <c r="B74" s="454" t="s">
        <v>554</v>
      </c>
      <c r="C74" s="454" t="s">
        <v>2284</v>
      </c>
      <c r="D74" s="454" t="s">
        <v>2285</v>
      </c>
      <c r="E74" s="491" t="s">
        <v>1513</v>
      </c>
      <c r="F74" s="491" t="s">
        <v>26</v>
      </c>
      <c r="G74" s="583">
        <v>25</v>
      </c>
      <c r="H74" s="591">
        <f t="shared" si="0"/>
        <v>242519.99999999997</v>
      </c>
      <c r="I74" s="574"/>
      <c r="J74" s="584">
        <v>9700.7999999999993</v>
      </c>
      <c r="K74" s="582"/>
      <c r="L74" s="1"/>
      <c r="M74" s="1"/>
      <c r="N74" s="1"/>
      <c r="O74" s="1"/>
      <c r="P74" s="1"/>
      <c r="Q74" s="1"/>
      <c r="R74" s="1"/>
      <c r="S74" s="1"/>
      <c r="T74" s="1"/>
      <c r="U74" s="1"/>
      <c r="V74" s="1"/>
      <c r="W74" s="1"/>
      <c r="X74" s="1"/>
      <c r="Y74" s="1"/>
      <c r="Z74" s="1"/>
    </row>
    <row r="75" spans="1:26" ht="30" customHeight="1" x14ac:dyDescent="0.35">
      <c r="A75" s="1"/>
      <c r="B75" s="454" t="s">
        <v>554</v>
      </c>
      <c r="C75" s="454" t="s">
        <v>2286</v>
      </c>
      <c r="D75" s="454" t="s">
        <v>2287</v>
      </c>
      <c r="E75" s="491" t="s">
        <v>1513</v>
      </c>
      <c r="F75" s="491" t="s">
        <v>488</v>
      </c>
      <c r="G75" s="583">
        <v>25</v>
      </c>
      <c r="H75" s="591">
        <f t="shared" si="0"/>
        <v>272895</v>
      </c>
      <c r="I75" s="574"/>
      <c r="J75" s="584">
        <v>10915.8</v>
      </c>
      <c r="K75" s="582"/>
      <c r="L75" s="1"/>
      <c r="M75" s="1"/>
      <c r="N75" s="1"/>
      <c r="O75" s="1"/>
      <c r="P75" s="1"/>
      <c r="Q75" s="1"/>
      <c r="R75" s="1"/>
      <c r="S75" s="1"/>
      <c r="T75" s="1"/>
      <c r="U75" s="1"/>
      <c r="V75" s="1"/>
      <c r="W75" s="1"/>
      <c r="X75" s="1"/>
      <c r="Y75" s="1"/>
      <c r="Z75" s="1"/>
    </row>
    <row r="76" spans="1:26" ht="30" customHeight="1" x14ac:dyDescent="0.35">
      <c r="A76" s="1"/>
      <c r="B76" s="454" t="s">
        <v>554</v>
      </c>
      <c r="C76" s="454" t="s">
        <v>2288</v>
      </c>
      <c r="D76" s="454" t="s">
        <v>2289</v>
      </c>
      <c r="E76" s="491" t="s">
        <v>1514</v>
      </c>
      <c r="F76" s="491" t="s">
        <v>42</v>
      </c>
      <c r="G76" s="583">
        <v>25</v>
      </c>
      <c r="H76" s="591">
        <f t="shared" ref="H76:H139" si="1">J76*G76</f>
        <v>255294.99999999997</v>
      </c>
      <c r="I76" s="574"/>
      <c r="J76" s="584">
        <v>10211.799999999999</v>
      </c>
      <c r="K76" s="582"/>
      <c r="L76" s="1"/>
      <c r="M76" s="1"/>
      <c r="N76" s="1"/>
      <c r="O76" s="1"/>
      <c r="P76" s="1"/>
      <c r="Q76" s="1"/>
      <c r="R76" s="1"/>
      <c r="S76" s="1"/>
      <c r="T76" s="1"/>
      <c r="U76" s="1"/>
      <c r="V76" s="1"/>
      <c r="W76" s="1"/>
      <c r="X76" s="1"/>
      <c r="Y76" s="1"/>
      <c r="Z76" s="1"/>
    </row>
    <row r="77" spans="1:26" ht="30" customHeight="1" x14ac:dyDescent="0.35">
      <c r="A77" s="1"/>
      <c r="B77" s="454" t="s">
        <v>554</v>
      </c>
      <c r="C77" s="454" t="s">
        <v>2290</v>
      </c>
      <c r="D77" s="454" t="s">
        <v>2291</v>
      </c>
      <c r="E77" s="491" t="s">
        <v>1514</v>
      </c>
      <c r="F77" s="491" t="s">
        <v>42</v>
      </c>
      <c r="G77" s="583">
        <v>25</v>
      </c>
      <c r="H77" s="591">
        <f t="shared" si="1"/>
        <v>255294.99999999997</v>
      </c>
      <c r="I77" s="574"/>
      <c r="J77" s="584">
        <v>10211.799999999999</v>
      </c>
      <c r="K77" s="582"/>
      <c r="L77" s="1"/>
      <c r="M77" s="1"/>
      <c r="N77" s="1"/>
      <c r="O77" s="1"/>
      <c r="P77" s="1"/>
      <c r="Q77" s="1"/>
      <c r="R77" s="1"/>
      <c r="S77" s="1"/>
      <c r="T77" s="1"/>
      <c r="U77" s="1"/>
      <c r="V77" s="1"/>
      <c r="W77" s="1"/>
      <c r="X77" s="1"/>
      <c r="Y77" s="1"/>
      <c r="Z77" s="1"/>
    </row>
    <row r="78" spans="1:26" ht="30" customHeight="1" x14ac:dyDescent="0.35">
      <c r="A78" s="1"/>
      <c r="B78" s="454" t="s">
        <v>554</v>
      </c>
      <c r="C78" s="454" t="s">
        <v>2292</v>
      </c>
      <c r="D78" s="454" t="s">
        <v>2293</v>
      </c>
      <c r="E78" s="491" t="s">
        <v>1514</v>
      </c>
      <c r="F78" s="491" t="s">
        <v>42</v>
      </c>
      <c r="G78" s="583">
        <v>25</v>
      </c>
      <c r="H78" s="591">
        <f t="shared" si="1"/>
        <v>255294.99999999997</v>
      </c>
      <c r="I78" s="574"/>
      <c r="J78" s="584">
        <v>10211.799999999999</v>
      </c>
      <c r="K78" s="582"/>
      <c r="L78" s="1"/>
      <c r="M78" s="1"/>
      <c r="N78" s="1"/>
      <c r="O78" s="1"/>
      <c r="P78" s="1"/>
      <c r="Q78" s="1"/>
      <c r="R78" s="1"/>
      <c r="S78" s="1"/>
      <c r="T78" s="1"/>
      <c r="U78" s="1"/>
      <c r="V78" s="1"/>
      <c r="W78" s="1"/>
      <c r="X78" s="1"/>
      <c r="Y78" s="1"/>
      <c r="Z78" s="1"/>
    </row>
    <row r="79" spans="1:26" ht="30" customHeight="1" x14ac:dyDescent="0.35">
      <c r="A79" s="1"/>
      <c r="B79" s="454" t="s">
        <v>554</v>
      </c>
      <c r="C79" s="454" t="s">
        <v>2294</v>
      </c>
      <c r="D79" s="454" t="s">
        <v>2295</v>
      </c>
      <c r="E79" s="491" t="s">
        <v>1515</v>
      </c>
      <c r="F79" s="491" t="s">
        <v>331</v>
      </c>
      <c r="G79" s="583">
        <v>25</v>
      </c>
      <c r="H79" s="591">
        <f t="shared" si="1"/>
        <v>365670</v>
      </c>
      <c r="I79" s="574"/>
      <c r="J79" s="584">
        <v>14626.8</v>
      </c>
      <c r="K79" s="582"/>
      <c r="L79" s="1"/>
      <c r="M79" s="1"/>
      <c r="N79" s="1"/>
      <c r="O79" s="1"/>
      <c r="P79" s="1"/>
      <c r="Q79" s="1"/>
      <c r="R79" s="1"/>
      <c r="S79" s="1"/>
      <c r="T79" s="1"/>
      <c r="U79" s="1"/>
      <c r="V79" s="1"/>
      <c r="W79" s="1"/>
      <c r="X79" s="1"/>
      <c r="Y79" s="1"/>
      <c r="Z79" s="1"/>
    </row>
    <row r="80" spans="1:26" ht="30" customHeight="1" x14ac:dyDescent="0.35">
      <c r="A80" s="1"/>
      <c r="B80" s="454" t="s">
        <v>554</v>
      </c>
      <c r="C80" s="454" t="s">
        <v>2296</v>
      </c>
      <c r="D80" s="454" t="s">
        <v>2297</v>
      </c>
      <c r="E80" s="491" t="s">
        <v>1515</v>
      </c>
      <c r="F80" s="491" t="s">
        <v>318</v>
      </c>
      <c r="G80" s="583">
        <v>25</v>
      </c>
      <c r="H80" s="591">
        <f t="shared" si="1"/>
        <v>462645</v>
      </c>
      <c r="I80" s="574"/>
      <c r="J80" s="590">
        <v>18505.8</v>
      </c>
      <c r="K80" s="582"/>
      <c r="L80" s="1"/>
      <c r="M80" s="1"/>
      <c r="N80" s="1"/>
      <c r="O80" s="1"/>
      <c r="P80" s="1"/>
      <c r="Q80" s="1"/>
      <c r="R80" s="1"/>
      <c r="S80" s="1"/>
      <c r="T80" s="1"/>
      <c r="U80" s="1"/>
      <c r="V80" s="1"/>
      <c r="W80" s="1"/>
      <c r="X80" s="1"/>
      <c r="Y80" s="1"/>
      <c r="Z80" s="1"/>
    </row>
    <row r="81" spans="1:26" ht="30" customHeight="1" x14ac:dyDescent="0.35">
      <c r="A81" s="1"/>
      <c r="B81" s="454" t="s">
        <v>554</v>
      </c>
      <c r="C81" s="454" t="s">
        <v>2298</v>
      </c>
      <c r="D81" s="454" t="s">
        <v>2299</v>
      </c>
      <c r="E81" s="491" t="s">
        <v>1515</v>
      </c>
      <c r="F81" s="491" t="s">
        <v>319</v>
      </c>
      <c r="G81" s="583">
        <v>25</v>
      </c>
      <c r="H81" s="591">
        <f t="shared" si="1"/>
        <v>461520</v>
      </c>
      <c r="I81" s="574"/>
      <c r="J81" s="590">
        <v>18460.8</v>
      </c>
      <c r="K81" s="582"/>
      <c r="L81" s="1"/>
      <c r="M81" s="1"/>
      <c r="N81" s="1"/>
      <c r="O81" s="1"/>
      <c r="P81" s="1"/>
      <c r="Q81" s="1"/>
      <c r="R81" s="1"/>
      <c r="S81" s="1"/>
      <c r="T81" s="1"/>
      <c r="U81" s="1"/>
      <c r="V81" s="1"/>
      <c r="W81" s="1"/>
      <c r="X81" s="1"/>
      <c r="Y81" s="1"/>
      <c r="Z81" s="1"/>
    </row>
    <row r="82" spans="1:26" ht="30" customHeight="1" x14ac:dyDescent="0.35">
      <c r="A82" s="1"/>
      <c r="B82" s="454" t="s">
        <v>554</v>
      </c>
      <c r="C82" s="454" t="s">
        <v>2300</v>
      </c>
      <c r="D82" s="454" t="s">
        <v>2301</v>
      </c>
      <c r="E82" s="491" t="s">
        <v>1515</v>
      </c>
      <c r="F82" s="491" t="s">
        <v>31</v>
      </c>
      <c r="G82" s="583">
        <v>25</v>
      </c>
      <c r="H82" s="591">
        <f t="shared" si="1"/>
        <v>406020</v>
      </c>
      <c r="I82" s="574"/>
      <c r="J82" s="584">
        <v>16240.8</v>
      </c>
      <c r="K82" s="582"/>
      <c r="L82" s="1"/>
      <c r="M82" s="1"/>
      <c r="N82" s="1"/>
      <c r="O82" s="1"/>
      <c r="P82" s="1"/>
      <c r="Q82" s="1"/>
      <c r="R82" s="1"/>
      <c r="S82" s="1"/>
      <c r="T82" s="1"/>
      <c r="U82" s="1"/>
      <c r="V82" s="1"/>
      <c r="W82" s="1"/>
      <c r="X82" s="1"/>
      <c r="Y82" s="1"/>
      <c r="Z82" s="1"/>
    </row>
    <row r="83" spans="1:26" ht="30" customHeight="1" x14ac:dyDescent="0.35">
      <c r="A83" s="1"/>
      <c r="B83" s="454" t="s">
        <v>554</v>
      </c>
      <c r="C83" s="454" t="s">
        <v>2302</v>
      </c>
      <c r="D83" s="454" t="s">
        <v>2303</v>
      </c>
      <c r="E83" s="491" t="s">
        <v>1515</v>
      </c>
      <c r="F83" s="491" t="s">
        <v>102</v>
      </c>
      <c r="G83" s="583">
        <v>25</v>
      </c>
      <c r="H83" s="591">
        <f t="shared" si="1"/>
        <v>533495</v>
      </c>
      <c r="I83" s="574"/>
      <c r="J83" s="590">
        <v>21339.8</v>
      </c>
      <c r="K83" s="582"/>
      <c r="L83" s="1"/>
      <c r="M83" s="1"/>
      <c r="N83" s="1"/>
      <c r="O83" s="1"/>
      <c r="P83" s="1"/>
      <c r="Q83" s="1"/>
      <c r="R83" s="1"/>
      <c r="S83" s="1"/>
      <c r="T83" s="1"/>
      <c r="U83" s="1"/>
      <c r="V83" s="1"/>
      <c r="W83" s="1"/>
      <c r="X83" s="1"/>
      <c r="Y83" s="1"/>
      <c r="Z83" s="1"/>
    </row>
    <row r="84" spans="1:26" ht="30" customHeight="1" x14ac:dyDescent="0.35">
      <c r="A84" s="1"/>
      <c r="B84" s="454" t="s">
        <v>554</v>
      </c>
      <c r="C84" s="454" t="s">
        <v>2304</v>
      </c>
      <c r="D84" s="454" t="s">
        <v>2305</v>
      </c>
      <c r="E84" s="491" t="s">
        <v>1516</v>
      </c>
      <c r="F84" s="491" t="s">
        <v>26</v>
      </c>
      <c r="G84" s="583">
        <v>25</v>
      </c>
      <c r="H84" s="591">
        <f t="shared" si="1"/>
        <v>242519.99999999997</v>
      </c>
      <c r="I84" s="574"/>
      <c r="J84" s="584">
        <v>9700.7999999999993</v>
      </c>
      <c r="K84" s="582"/>
      <c r="L84" s="1"/>
      <c r="M84" s="1"/>
      <c r="N84" s="1"/>
      <c r="O84" s="1"/>
      <c r="P84" s="1"/>
      <c r="Q84" s="1"/>
      <c r="R84" s="1"/>
      <c r="S84" s="1"/>
      <c r="T84" s="1"/>
      <c r="U84" s="1"/>
      <c r="V84" s="1"/>
      <c r="W84" s="1"/>
      <c r="X84" s="1"/>
      <c r="Y84" s="1"/>
      <c r="Z84" s="1"/>
    </row>
    <row r="85" spans="1:26" ht="30" customHeight="1" x14ac:dyDescent="0.35">
      <c r="A85" s="1"/>
      <c r="B85" s="454" t="s">
        <v>554</v>
      </c>
      <c r="C85" s="454" t="s">
        <v>2306</v>
      </c>
      <c r="D85" s="454" t="s">
        <v>2307</v>
      </c>
      <c r="E85" s="491" t="s">
        <v>1516</v>
      </c>
      <c r="F85" s="491" t="s">
        <v>26</v>
      </c>
      <c r="G85" s="583">
        <v>25</v>
      </c>
      <c r="H85" s="591">
        <f t="shared" si="1"/>
        <v>242519.99999999997</v>
      </c>
      <c r="I85" s="574"/>
      <c r="J85" s="584">
        <v>9700.7999999999993</v>
      </c>
      <c r="K85" s="582"/>
      <c r="L85" s="1"/>
      <c r="M85" s="1"/>
      <c r="N85" s="1"/>
      <c r="O85" s="1"/>
      <c r="P85" s="1"/>
      <c r="Q85" s="1"/>
      <c r="R85" s="1"/>
      <c r="S85" s="1"/>
      <c r="T85" s="1"/>
      <c r="U85" s="1"/>
      <c r="V85" s="1"/>
      <c r="W85" s="1"/>
      <c r="X85" s="1"/>
      <c r="Y85" s="1"/>
      <c r="Z85" s="1"/>
    </row>
    <row r="86" spans="1:26" ht="30" customHeight="1" x14ac:dyDescent="0.35">
      <c r="A86" s="1"/>
      <c r="B86" s="454" t="s">
        <v>554</v>
      </c>
      <c r="C86" s="454" t="s">
        <v>2308</v>
      </c>
      <c r="D86" s="454" t="s">
        <v>2309</v>
      </c>
      <c r="E86" s="491" t="s">
        <v>1517</v>
      </c>
      <c r="F86" s="491" t="s">
        <v>409</v>
      </c>
      <c r="G86" s="583">
        <v>25</v>
      </c>
      <c r="H86" s="591">
        <f t="shared" si="1"/>
        <v>598220</v>
      </c>
      <c r="I86" s="574"/>
      <c r="J86" s="584">
        <v>23928.799999999999</v>
      </c>
      <c r="K86" s="582"/>
      <c r="L86" s="1"/>
      <c r="M86" s="1"/>
      <c r="N86" s="1"/>
      <c r="O86" s="1"/>
      <c r="P86" s="1"/>
      <c r="Q86" s="1"/>
      <c r="R86" s="1"/>
      <c r="S86" s="1"/>
      <c r="T86" s="1"/>
      <c r="U86" s="1"/>
      <c r="V86" s="1"/>
      <c r="W86" s="1"/>
      <c r="X86" s="1"/>
      <c r="Y86" s="1"/>
      <c r="Z86" s="1"/>
    </row>
    <row r="87" spans="1:26" ht="30" customHeight="1" x14ac:dyDescent="0.35">
      <c r="A87" s="1"/>
      <c r="B87" s="454" t="s">
        <v>554</v>
      </c>
      <c r="C87" s="454" t="s">
        <v>2310</v>
      </c>
      <c r="D87" s="454" t="s">
        <v>2311</v>
      </c>
      <c r="E87" s="491" t="s">
        <v>1517</v>
      </c>
      <c r="F87" s="491" t="s">
        <v>409</v>
      </c>
      <c r="G87" s="583">
        <v>25</v>
      </c>
      <c r="H87" s="591">
        <f t="shared" si="1"/>
        <v>598220</v>
      </c>
      <c r="I87" s="574"/>
      <c r="J87" s="584">
        <v>23928.799999999999</v>
      </c>
      <c r="K87" s="582"/>
      <c r="L87" s="1"/>
      <c r="M87" s="1"/>
      <c r="N87" s="1"/>
      <c r="O87" s="1"/>
      <c r="P87" s="1"/>
      <c r="Q87" s="1"/>
      <c r="R87" s="1"/>
      <c r="S87" s="1"/>
      <c r="T87" s="1"/>
      <c r="U87" s="1"/>
      <c r="V87" s="1"/>
      <c r="W87" s="1"/>
      <c r="X87" s="1"/>
      <c r="Y87" s="1"/>
      <c r="Z87" s="1"/>
    </row>
    <row r="88" spans="1:26" ht="30" customHeight="1" x14ac:dyDescent="0.35">
      <c r="A88" s="1"/>
      <c r="B88" s="454" t="s">
        <v>554</v>
      </c>
      <c r="C88" s="454" t="s">
        <v>2312</v>
      </c>
      <c r="D88" s="454" t="s">
        <v>2313</v>
      </c>
      <c r="E88" s="491" t="s">
        <v>1517</v>
      </c>
      <c r="F88" s="491" t="s">
        <v>447</v>
      </c>
      <c r="G88" s="583">
        <v>25</v>
      </c>
      <c r="H88" s="591">
        <f t="shared" si="1"/>
        <v>667895</v>
      </c>
      <c r="I88" s="574"/>
      <c r="J88" s="584">
        <v>26715.8</v>
      </c>
      <c r="K88" s="582"/>
      <c r="L88" s="1"/>
      <c r="M88" s="1"/>
      <c r="N88" s="1"/>
      <c r="O88" s="1"/>
      <c r="P88" s="1"/>
      <c r="Q88" s="1"/>
      <c r="R88" s="1"/>
      <c r="S88" s="1"/>
      <c r="T88" s="1"/>
      <c r="U88" s="1"/>
      <c r="V88" s="1"/>
      <c r="W88" s="1"/>
      <c r="X88" s="1"/>
      <c r="Y88" s="1"/>
      <c r="Z88" s="1"/>
    </row>
    <row r="89" spans="1:26" ht="30" customHeight="1" x14ac:dyDescent="0.35">
      <c r="A89" s="1"/>
      <c r="B89" s="454" t="s">
        <v>554</v>
      </c>
      <c r="C89" s="454" t="s">
        <v>2314</v>
      </c>
      <c r="D89" s="454" t="s">
        <v>2315</v>
      </c>
      <c r="E89" s="491" t="s">
        <v>1518</v>
      </c>
      <c r="F89" s="491" t="s">
        <v>1519</v>
      </c>
      <c r="G89" s="583">
        <v>25</v>
      </c>
      <c r="H89" s="591">
        <f t="shared" si="1"/>
        <v>141495</v>
      </c>
      <c r="I89" s="574"/>
      <c r="J89" s="584">
        <v>5659.8</v>
      </c>
      <c r="K89" s="582"/>
      <c r="L89" s="1"/>
      <c r="M89" s="1"/>
      <c r="N89" s="1"/>
      <c r="O89" s="1"/>
      <c r="P89" s="1"/>
      <c r="Q89" s="1"/>
      <c r="R89" s="1"/>
      <c r="S89" s="1"/>
      <c r="T89" s="1"/>
      <c r="U89" s="1"/>
      <c r="V89" s="1"/>
      <c r="W89" s="1"/>
      <c r="X89" s="1"/>
      <c r="Y89" s="1"/>
      <c r="Z89" s="1"/>
    </row>
    <row r="90" spans="1:26" ht="30" customHeight="1" x14ac:dyDescent="0.35">
      <c r="A90" s="1"/>
      <c r="B90" s="454" t="s">
        <v>554</v>
      </c>
      <c r="C90" s="454" t="s">
        <v>2316</v>
      </c>
      <c r="D90" s="454" t="s">
        <v>2317</v>
      </c>
      <c r="E90" s="491" t="s">
        <v>1518</v>
      </c>
      <c r="F90" s="491" t="s">
        <v>1519</v>
      </c>
      <c r="G90" s="583">
        <v>25</v>
      </c>
      <c r="H90" s="591">
        <f t="shared" si="1"/>
        <v>141495</v>
      </c>
      <c r="I90" s="574"/>
      <c r="J90" s="584">
        <v>5659.8</v>
      </c>
      <c r="K90" s="582"/>
      <c r="L90" s="1"/>
      <c r="M90" s="1"/>
      <c r="N90" s="1"/>
      <c r="O90" s="1"/>
      <c r="P90" s="1"/>
      <c r="Q90" s="1"/>
      <c r="R90" s="1"/>
      <c r="S90" s="1"/>
      <c r="T90" s="1"/>
      <c r="U90" s="1"/>
      <c r="V90" s="1"/>
      <c r="W90" s="1"/>
      <c r="X90" s="1"/>
      <c r="Y90" s="1"/>
      <c r="Z90" s="1"/>
    </row>
    <row r="91" spans="1:26" ht="30" customHeight="1" x14ac:dyDescent="0.35">
      <c r="A91" s="1"/>
      <c r="B91" s="454" t="s">
        <v>554</v>
      </c>
      <c r="C91" s="454" t="s">
        <v>2318</v>
      </c>
      <c r="D91" s="454" t="s">
        <v>2319</v>
      </c>
      <c r="E91" s="491" t="s">
        <v>1518</v>
      </c>
      <c r="F91" s="491" t="s">
        <v>1519</v>
      </c>
      <c r="G91" s="583">
        <v>25</v>
      </c>
      <c r="H91" s="591">
        <f t="shared" si="1"/>
        <v>141495</v>
      </c>
      <c r="I91" s="574"/>
      <c r="J91" s="584">
        <v>5659.8</v>
      </c>
      <c r="K91" s="582"/>
      <c r="L91" s="1"/>
      <c r="M91" s="1"/>
      <c r="N91" s="1"/>
      <c r="O91" s="1"/>
      <c r="P91" s="1"/>
      <c r="Q91" s="1"/>
      <c r="R91" s="1"/>
      <c r="S91" s="1"/>
      <c r="T91" s="1"/>
      <c r="U91" s="1"/>
      <c r="V91" s="1"/>
      <c r="W91" s="1"/>
      <c r="X91" s="1"/>
      <c r="Y91" s="1"/>
      <c r="Z91" s="1"/>
    </row>
    <row r="92" spans="1:26" ht="30" customHeight="1" x14ac:dyDescent="0.35">
      <c r="A92" s="1"/>
      <c r="B92" s="454" t="s">
        <v>554</v>
      </c>
      <c r="C92" s="454" t="s">
        <v>2320</v>
      </c>
      <c r="D92" s="454" t="s">
        <v>2321</v>
      </c>
      <c r="E92" s="491" t="s">
        <v>1520</v>
      </c>
      <c r="F92" s="491" t="s">
        <v>488</v>
      </c>
      <c r="G92" s="583">
        <v>25</v>
      </c>
      <c r="H92" s="591">
        <f t="shared" si="1"/>
        <v>272895</v>
      </c>
      <c r="I92" s="574"/>
      <c r="J92" s="584">
        <v>10915.8</v>
      </c>
      <c r="K92" s="582"/>
      <c r="L92" s="1"/>
      <c r="M92" s="1"/>
      <c r="N92" s="1"/>
      <c r="O92" s="1"/>
      <c r="P92" s="1"/>
      <c r="Q92" s="1"/>
      <c r="R92" s="1"/>
      <c r="S92" s="1"/>
      <c r="T92" s="1"/>
      <c r="U92" s="1"/>
      <c r="V92" s="1"/>
      <c r="W92" s="1"/>
      <c r="X92" s="1"/>
      <c r="Y92" s="1"/>
      <c r="Z92" s="1"/>
    </row>
    <row r="93" spans="1:26" ht="30" customHeight="1" x14ac:dyDescent="0.35">
      <c r="A93" s="1"/>
      <c r="B93" s="454" t="s">
        <v>554</v>
      </c>
      <c r="C93" s="454" t="s">
        <v>2322</v>
      </c>
      <c r="D93" s="454" t="s">
        <v>2323</v>
      </c>
      <c r="E93" s="491" t="s">
        <v>1520</v>
      </c>
      <c r="F93" s="491" t="s">
        <v>488</v>
      </c>
      <c r="G93" s="583">
        <v>25</v>
      </c>
      <c r="H93" s="591">
        <f t="shared" si="1"/>
        <v>272895</v>
      </c>
      <c r="I93" s="574"/>
      <c r="J93" s="584">
        <v>10915.8</v>
      </c>
      <c r="K93" s="582"/>
      <c r="L93" s="1"/>
      <c r="M93" s="1"/>
      <c r="N93" s="1"/>
      <c r="O93" s="1"/>
      <c r="P93" s="1"/>
      <c r="Q93" s="1"/>
      <c r="R93" s="1"/>
      <c r="S93" s="1"/>
      <c r="T93" s="1"/>
      <c r="U93" s="1"/>
      <c r="V93" s="1"/>
      <c r="W93" s="1"/>
      <c r="X93" s="1"/>
      <c r="Y93" s="1"/>
      <c r="Z93" s="1"/>
    </row>
    <row r="94" spans="1:26" ht="30" customHeight="1" x14ac:dyDescent="0.35">
      <c r="A94" s="1"/>
      <c r="B94" s="454" t="s">
        <v>554</v>
      </c>
      <c r="C94" s="454" t="s">
        <v>2324</v>
      </c>
      <c r="D94" s="454" t="s">
        <v>2325</v>
      </c>
      <c r="E94" s="491" t="s">
        <v>1520</v>
      </c>
      <c r="F94" s="491" t="s">
        <v>26</v>
      </c>
      <c r="G94" s="583">
        <v>25</v>
      </c>
      <c r="H94" s="591">
        <f t="shared" si="1"/>
        <v>242519.99999999997</v>
      </c>
      <c r="I94" s="574"/>
      <c r="J94" s="584">
        <v>9700.7999999999993</v>
      </c>
      <c r="K94" s="582"/>
      <c r="L94" s="1"/>
      <c r="M94" s="1"/>
      <c r="N94" s="1"/>
      <c r="O94" s="1"/>
      <c r="P94" s="1"/>
      <c r="Q94" s="1"/>
      <c r="R94" s="1"/>
      <c r="S94" s="1"/>
      <c r="T94" s="1"/>
      <c r="U94" s="1"/>
      <c r="V94" s="1"/>
      <c r="W94" s="1"/>
      <c r="X94" s="1"/>
      <c r="Y94" s="1"/>
      <c r="Z94" s="1"/>
    </row>
    <row r="95" spans="1:26" ht="30" customHeight="1" x14ac:dyDescent="0.35">
      <c r="A95" s="1"/>
      <c r="B95" s="454" t="s">
        <v>554</v>
      </c>
      <c r="C95" s="454" t="s">
        <v>2326</v>
      </c>
      <c r="D95" s="454" t="s">
        <v>2327</v>
      </c>
      <c r="E95" s="491" t="s">
        <v>1520</v>
      </c>
      <c r="F95" s="491" t="s">
        <v>26</v>
      </c>
      <c r="G95" s="583">
        <v>25</v>
      </c>
      <c r="H95" s="591">
        <f t="shared" si="1"/>
        <v>242519.99999999997</v>
      </c>
      <c r="I95" s="574"/>
      <c r="J95" s="584">
        <v>9700.7999999999993</v>
      </c>
      <c r="K95" s="582"/>
      <c r="L95" s="1"/>
      <c r="M95" s="1"/>
      <c r="N95" s="1"/>
      <c r="O95" s="1"/>
      <c r="P95" s="1"/>
      <c r="Q95" s="1"/>
      <c r="R95" s="1"/>
      <c r="S95" s="1"/>
      <c r="T95" s="1"/>
      <c r="U95" s="1"/>
      <c r="V95" s="1"/>
      <c r="W95" s="1"/>
      <c r="X95" s="1"/>
      <c r="Y95" s="1"/>
      <c r="Z95" s="1"/>
    </row>
    <row r="96" spans="1:26" ht="30" customHeight="1" x14ac:dyDescent="0.35">
      <c r="A96" s="1"/>
      <c r="B96" s="454" t="s">
        <v>554</v>
      </c>
      <c r="C96" s="454" t="s">
        <v>2328</v>
      </c>
      <c r="D96" s="454" t="s">
        <v>2329</v>
      </c>
      <c r="E96" s="491" t="s">
        <v>1521</v>
      </c>
      <c r="F96" s="491" t="s">
        <v>489</v>
      </c>
      <c r="G96" s="583">
        <v>25</v>
      </c>
      <c r="H96" s="591">
        <f t="shared" si="1"/>
        <v>309645</v>
      </c>
      <c r="I96" s="574"/>
      <c r="J96" s="584">
        <v>12385.8</v>
      </c>
      <c r="K96" s="582"/>
      <c r="L96" s="1"/>
      <c r="M96" s="1"/>
      <c r="N96" s="1"/>
      <c r="O96" s="1"/>
      <c r="P96" s="1"/>
      <c r="Q96" s="1"/>
      <c r="R96" s="1"/>
      <c r="S96" s="1"/>
      <c r="T96" s="1"/>
      <c r="U96" s="1"/>
      <c r="V96" s="1"/>
      <c r="W96" s="1"/>
      <c r="X96" s="1"/>
      <c r="Y96" s="1"/>
      <c r="Z96" s="1"/>
    </row>
    <row r="97" spans="1:26" ht="30" customHeight="1" x14ac:dyDescent="0.35">
      <c r="A97" s="1"/>
      <c r="B97" s="454" t="s">
        <v>554</v>
      </c>
      <c r="C97" s="454" t="s">
        <v>2330</v>
      </c>
      <c r="D97" s="454" t="s">
        <v>2331</v>
      </c>
      <c r="E97" s="491" t="s">
        <v>1521</v>
      </c>
      <c r="F97" s="491" t="s">
        <v>488</v>
      </c>
      <c r="G97" s="583">
        <v>25</v>
      </c>
      <c r="H97" s="591">
        <f t="shared" si="1"/>
        <v>272895</v>
      </c>
      <c r="I97" s="574"/>
      <c r="J97" s="584">
        <v>10915.8</v>
      </c>
      <c r="K97" s="582"/>
      <c r="L97" s="1"/>
      <c r="M97" s="1"/>
      <c r="N97" s="1"/>
      <c r="O97" s="1"/>
      <c r="P97" s="1"/>
      <c r="Q97" s="1"/>
      <c r="R97" s="1"/>
      <c r="S97" s="1"/>
      <c r="T97" s="1"/>
      <c r="U97" s="1"/>
      <c r="V97" s="1"/>
      <c r="W97" s="1"/>
      <c r="X97" s="1"/>
      <c r="Y97" s="1"/>
      <c r="Z97" s="1"/>
    </row>
    <row r="98" spans="1:26" ht="30" customHeight="1" x14ac:dyDescent="0.35">
      <c r="A98" s="1"/>
      <c r="B98" s="454" t="s">
        <v>554</v>
      </c>
      <c r="C98" s="454" t="s">
        <v>2332</v>
      </c>
      <c r="D98" s="454" t="s">
        <v>2333</v>
      </c>
      <c r="E98" s="491" t="s">
        <v>1521</v>
      </c>
      <c r="F98" s="491" t="s">
        <v>488</v>
      </c>
      <c r="G98" s="583">
        <v>25</v>
      </c>
      <c r="H98" s="591">
        <f t="shared" si="1"/>
        <v>272895</v>
      </c>
      <c r="I98" s="574"/>
      <c r="J98" s="584">
        <v>10915.8</v>
      </c>
      <c r="K98" s="582"/>
      <c r="L98" s="1"/>
      <c r="M98" s="1"/>
      <c r="N98" s="1"/>
      <c r="O98" s="1"/>
      <c r="P98" s="1"/>
      <c r="Q98" s="1"/>
      <c r="R98" s="1"/>
      <c r="S98" s="1"/>
      <c r="T98" s="1"/>
      <c r="U98" s="1"/>
      <c r="V98" s="1"/>
      <c r="W98" s="1"/>
      <c r="X98" s="1"/>
      <c r="Y98" s="1"/>
      <c r="Z98" s="1"/>
    </row>
    <row r="99" spans="1:26" ht="30" customHeight="1" x14ac:dyDescent="0.35">
      <c r="A99" s="1"/>
      <c r="B99" s="454" t="s">
        <v>554</v>
      </c>
      <c r="C99" s="454" t="s">
        <v>2334</v>
      </c>
      <c r="D99" s="454" t="s">
        <v>2335</v>
      </c>
      <c r="E99" s="491" t="s">
        <v>1521</v>
      </c>
      <c r="F99" s="491" t="s">
        <v>44</v>
      </c>
      <c r="G99" s="583">
        <v>25</v>
      </c>
      <c r="H99" s="591">
        <f t="shared" si="1"/>
        <v>390520</v>
      </c>
      <c r="I99" s="574"/>
      <c r="J99" s="584">
        <v>15620.8</v>
      </c>
      <c r="K99" s="582"/>
      <c r="L99" s="1"/>
      <c r="M99" s="1"/>
      <c r="N99" s="1"/>
      <c r="O99" s="1"/>
      <c r="P99" s="1"/>
      <c r="Q99" s="1"/>
      <c r="R99" s="1"/>
      <c r="S99" s="1"/>
      <c r="T99" s="1"/>
      <c r="U99" s="1"/>
      <c r="V99" s="1"/>
      <c r="W99" s="1"/>
      <c r="X99" s="1"/>
      <c r="Y99" s="1"/>
      <c r="Z99" s="1"/>
    </row>
    <row r="100" spans="1:26" ht="30" customHeight="1" x14ac:dyDescent="0.35">
      <c r="A100" s="1"/>
      <c r="B100" s="454" t="s">
        <v>554</v>
      </c>
      <c r="C100" s="454" t="s">
        <v>2336</v>
      </c>
      <c r="D100" s="454" t="s">
        <v>2337</v>
      </c>
      <c r="E100" s="491" t="s">
        <v>1975</v>
      </c>
      <c r="F100" s="491" t="s">
        <v>416</v>
      </c>
      <c r="G100" s="583">
        <v>25</v>
      </c>
      <c r="H100" s="591">
        <f t="shared" si="1"/>
        <v>249519.99999999997</v>
      </c>
      <c r="I100" s="574"/>
      <c r="J100" s="584">
        <v>9980.7999999999993</v>
      </c>
      <c r="K100" s="582"/>
      <c r="L100" s="1"/>
      <c r="M100" s="1"/>
      <c r="N100" s="1"/>
      <c r="O100" s="1"/>
      <c r="P100" s="1"/>
      <c r="Q100" s="1"/>
      <c r="R100" s="1"/>
      <c r="S100" s="1"/>
      <c r="T100" s="1"/>
      <c r="U100" s="1"/>
      <c r="V100" s="1"/>
      <c r="W100" s="1"/>
      <c r="X100" s="1"/>
      <c r="Y100" s="1"/>
      <c r="Z100" s="1"/>
    </row>
    <row r="101" spans="1:26" ht="30" customHeight="1" x14ac:dyDescent="0.35">
      <c r="A101" s="1"/>
      <c r="B101" s="454" t="s">
        <v>554</v>
      </c>
      <c r="C101" s="454" t="s">
        <v>2338</v>
      </c>
      <c r="D101" s="454" t="s">
        <v>2339</v>
      </c>
      <c r="E101" s="491" t="s">
        <v>1975</v>
      </c>
      <c r="F101" s="491" t="s">
        <v>416</v>
      </c>
      <c r="G101" s="583">
        <v>25</v>
      </c>
      <c r="H101" s="591">
        <f t="shared" si="1"/>
        <v>249519.99999999997</v>
      </c>
      <c r="I101" s="574"/>
      <c r="J101" s="584">
        <v>9980.7999999999993</v>
      </c>
      <c r="K101" s="582"/>
      <c r="L101" s="1"/>
      <c r="M101" s="1"/>
      <c r="N101" s="1"/>
      <c r="O101" s="1"/>
      <c r="P101" s="1"/>
      <c r="Q101" s="1"/>
      <c r="R101" s="1"/>
      <c r="S101" s="1"/>
      <c r="T101" s="1"/>
      <c r="U101" s="1"/>
      <c r="V101" s="1"/>
      <c r="W101" s="1"/>
      <c r="X101" s="1"/>
      <c r="Y101" s="1"/>
      <c r="Z101" s="1"/>
    </row>
    <row r="102" spans="1:26" ht="30" customHeight="1" x14ac:dyDescent="0.35">
      <c r="A102" s="1"/>
      <c r="B102" s="454" t="s">
        <v>554</v>
      </c>
      <c r="C102" s="454" t="s">
        <v>2340</v>
      </c>
      <c r="D102" s="454" t="s">
        <v>2341</v>
      </c>
      <c r="E102" s="491" t="s">
        <v>1975</v>
      </c>
      <c r="F102" s="491" t="s">
        <v>416</v>
      </c>
      <c r="G102" s="583">
        <v>25</v>
      </c>
      <c r="H102" s="591">
        <f t="shared" si="1"/>
        <v>249519.99999999997</v>
      </c>
      <c r="I102" s="574"/>
      <c r="J102" s="584">
        <v>9980.7999999999993</v>
      </c>
      <c r="K102" s="582"/>
      <c r="L102" s="1"/>
      <c r="M102" s="1"/>
      <c r="N102" s="1"/>
      <c r="O102" s="1"/>
      <c r="P102" s="1"/>
      <c r="Q102" s="1"/>
      <c r="R102" s="1"/>
      <c r="S102" s="1"/>
      <c r="T102" s="1"/>
      <c r="U102" s="1"/>
      <c r="V102" s="1"/>
      <c r="W102" s="1"/>
      <c r="X102" s="1"/>
      <c r="Y102" s="1"/>
      <c r="Z102" s="1"/>
    </row>
    <row r="103" spans="1:26" ht="30" customHeight="1" x14ac:dyDescent="0.35">
      <c r="A103" s="1"/>
      <c r="B103" s="454" t="s">
        <v>554</v>
      </c>
      <c r="C103" s="454" t="s">
        <v>2342</v>
      </c>
      <c r="D103" s="454" t="s">
        <v>2343</v>
      </c>
      <c r="E103" s="491" t="s">
        <v>1975</v>
      </c>
      <c r="F103" s="491" t="s">
        <v>416</v>
      </c>
      <c r="G103" s="583">
        <v>25</v>
      </c>
      <c r="H103" s="591">
        <f t="shared" si="1"/>
        <v>249519.99999999997</v>
      </c>
      <c r="I103" s="574"/>
      <c r="J103" s="584">
        <v>9980.7999999999993</v>
      </c>
      <c r="K103" s="582"/>
      <c r="L103" s="1"/>
      <c r="M103" s="1"/>
      <c r="N103" s="1"/>
      <c r="O103" s="1"/>
      <c r="P103" s="1"/>
      <c r="Q103" s="1"/>
      <c r="R103" s="1"/>
      <c r="S103" s="1"/>
      <c r="T103" s="1"/>
      <c r="U103" s="1"/>
      <c r="V103" s="1"/>
      <c r="W103" s="1"/>
      <c r="X103" s="1"/>
      <c r="Y103" s="1"/>
      <c r="Z103" s="1"/>
    </row>
    <row r="104" spans="1:26" ht="30" customHeight="1" x14ac:dyDescent="0.35">
      <c r="A104" s="1"/>
      <c r="B104" s="454" t="s">
        <v>554</v>
      </c>
      <c r="C104" s="454" t="s">
        <v>2344</v>
      </c>
      <c r="D104" s="454" t="s">
        <v>2345</v>
      </c>
      <c r="E104" s="491" t="s">
        <v>1522</v>
      </c>
      <c r="F104" s="491" t="s">
        <v>955</v>
      </c>
      <c r="G104" s="583">
        <v>25</v>
      </c>
      <c r="H104" s="591">
        <f t="shared" si="1"/>
        <v>457520</v>
      </c>
      <c r="I104" s="574"/>
      <c r="J104" s="584">
        <v>18300.8</v>
      </c>
      <c r="K104" s="582"/>
      <c r="L104" s="1"/>
      <c r="M104" s="1"/>
      <c r="N104" s="1"/>
      <c r="O104" s="1"/>
      <c r="P104" s="1"/>
      <c r="Q104" s="1"/>
      <c r="R104" s="1"/>
      <c r="S104" s="1"/>
      <c r="T104" s="1"/>
      <c r="U104" s="1"/>
      <c r="V104" s="1"/>
      <c r="W104" s="1"/>
      <c r="X104" s="1"/>
      <c r="Y104" s="1"/>
      <c r="Z104" s="1"/>
    </row>
    <row r="105" spans="1:26" ht="30" customHeight="1" x14ac:dyDescent="0.35">
      <c r="A105" s="1"/>
      <c r="B105" s="454" t="s">
        <v>554</v>
      </c>
      <c r="C105" s="454" t="s">
        <v>2346</v>
      </c>
      <c r="D105" s="454" t="s">
        <v>2347</v>
      </c>
      <c r="E105" s="491" t="s">
        <v>1522</v>
      </c>
      <c r="F105" s="491" t="s">
        <v>409</v>
      </c>
      <c r="G105" s="583">
        <v>25</v>
      </c>
      <c r="H105" s="591">
        <f t="shared" si="1"/>
        <v>598220</v>
      </c>
      <c r="I105" s="574"/>
      <c r="J105" s="584">
        <v>23928.799999999999</v>
      </c>
      <c r="K105" s="582"/>
      <c r="L105" s="1"/>
      <c r="M105" s="1"/>
      <c r="N105" s="1"/>
      <c r="O105" s="1"/>
      <c r="P105" s="1"/>
      <c r="Q105" s="1"/>
      <c r="R105" s="1"/>
      <c r="S105" s="1"/>
      <c r="T105" s="1"/>
      <c r="U105" s="1"/>
      <c r="V105" s="1"/>
      <c r="W105" s="1"/>
      <c r="X105" s="1"/>
      <c r="Y105" s="1"/>
      <c r="Z105" s="1"/>
    </row>
    <row r="106" spans="1:26" ht="30" customHeight="1" x14ac:dyDescent="0.35">
      <c r="A106" s="1"/>
      <c r="B106" s="454" t="s">
        <v>554</v>
      </c>
      <c r="C106" s="454" t="s">
        <v>2348</v>
      </c>
      <c r="D106" s="454" t="s">
        <v>2349</v>
      </c>
      <c r="E106" s="491" t="s">
        <v>1523</v>
      </c>
      <c r="F106" s="491" t="s">
        <v>483</v>
      </c>
      <c r="G106" s="583">
        <v>25</v>
      </c>
      <c r="H106" s="591">
        <f t="shared" si="1"/>
        <v>265770</v>
      </c>
      <c r="I106" s="574"/>
      <c r="J106" s="584">
        <v>10630.8</v>
      </c>
      <c r="K106" s="582"/>
      <c r="L106" s="1"/>
      <c r="M106" s="1"/>
      <c r="N106" s="1"/>
      <c r="O106" s="1"/>
      <c r="P106" s="1"/>
      <c r="Q106" s="1"/>
      <c r="R106" s="1"/>
      <c r="S106" s="1"/>
      <c r="T106" s="1"/>
      <c r="U106" s="1"/>
      <c r="V106" s="1"/>
      <c r="W106" s="1"/>
      <c r="X106" s="1"/>
      <c r="Y106" s="1"/>
      <c r="Z106" s="1"/>
    </row>
    <row r="107" spans="1:26" ht="30" customHeight="1" x14ac:dyDescent="0.35">
      <c r="A107" s="1"/>
      <c r="B107" s="454" t="s">
        <v>554</v>
      </c>
      <c r="C107" s="454" t="s">
        <v>2350</v>
      </c>
      <c r="D107" s="454" t="s">
        <v>2351</v>
      </c>
      <c r="E107" s="491" t="s">
        <v>1523</v>
      </c>
      <c r="F107" s="491" t="s">
        <v>429</v>
      </c>
      <c r="G107" s="583">
        <v>25</v>
      </c>
      <c r="H107" s="591">
        <f t="shared" si="1"/>
        <v>360395</v>
      </c>
      <c r="I107" s="574"/>
      <c r="J107" s="584">
        <v>14415.8</v>
      </c>
      <c r="K107" s="582"/>
      <c r="L107" s="1"/>
      <c r="M107" s="1"/>
      <c r="N107" s="1"/>
      <c r="O107" s="1"/>
      <c r="P107" s="1"/>
      <c r="Q107" s="1"/>
      <c r="R107" s="1"/>
      <c r="S107" s="1"/>
      <c r="T107" s="1"/>
      <c r="U107" s="1"/>
      <c r="V107" s="1"/>
      <c r="W107" s="1"/>
      <c r="X107" s="1"/>
      <c r="Y107" s="1"/>
      <c r="Z107" s="1"/>
    </row>
    <row r="108" spans="1:26" ht="30" customHeight="1" x14ac:dyDescent="0.35">
      <c r="A108" s="1"/>
      <c r="B108" s="454" t="s">
        <v>554</v>
      </c>
      <c r="C108" s="454" t="s">
        <v>2352</v>
      </c>
      <c r="D108" s="454" t="s">
        <v>2353</v>
      </c>
      <c r="E108" s="491" t="s">
        <v>1523</v>
      </c>
      <c r="F108" s="491" t="s">
        <v>489</v>
      </c>
      <c r="G108" s="583">
        <v>25</v>
      </c>
      <c r="H108" s="591">
        <f t="shared" si="1"/>
        <v>309645</v>
      </c>
      <c r="I108" s="574"/>
      <c r="J108" s="584">
        <v>12385.8</v>
      </c>
      <c r="K108" s="582"/>
      <c r="L108" s="1"/>
      <c r="M108" s="1"/>
      <c r="N108" s="1"/>
      <c r="O108" s="1"/>
      <c r="P108" s="1"/>
      <c r="Q108" s="1"/>
      <c r="R108" s="1"/>
      <c r="S108" s="1"/>
      <c r="T108" s="1"/>
      <c r="U108" s="1"/>
      <c r="V108" s="1"/>
      <c r="W108" s="1"/>
      <c r="X108" s="1"/>
      <c r="Y108" s="1"/>
      <c r="Z108" s="1"/>
    </row>
    <row r="109" spans="1:26" ht="30" customHeight="1" x14ac:dyDescent="0.35">
      <c r="A109" s="1"/>
      <c r="B109" s="454" t="s">
        <v>554</v>
      </c>
      <c r="C109" s="454" t="s">
        <v>2354</v>
      </c>
      <c r="D109" s="454" t="s">
        <v>2355</v>
      </c>
      <c r="E109" s="491" t="s">
        <v>1523</v>
      </c>
      <c r="F109" s="491" t="s">
        <v>44</v>
      </c>
      <c r="G109" s="583">
        <v>25</v>
      </c>
      <c r="H109" s="591">
        <f t="shared" si="1"/>
        <v>390520</v>
      </c>
      <c r="I109" s="574"/>
      <c r="J109" s="584">
        <v>15620.8</v>
      </c>
      <c r="K109" s="582"/>
      <c r="L109" s="1"/>
      <c r="M109" s="1"/>
      <c r="N109" s="1"/>
      <c r="O109" s="1"/>
      <c r="P109" s="1"/>
      <c r="Q109" s="1"/>
      <c r="R109" s="1"/>
      <c r="S109" s="1"/>
      <c r="T109" s="1"/>
      <c r="U109" s="1"/>
      <c r="V109" s="1"/>
      <c r="W109" s="1"/>
      <c r="X109" s="1"/>
      <c r="Y109" s="1"/>
      <c r="Z109" s="1"/>
    </row>
    <row r="110" spans="1:26" ht="30" customHeight="1" x14ac:dyDescent="0.35">
      <c r="A110" s="1"/>
      <c r="B110" s="454" t="s">
        <v>554</v>
      </c>
      <c r="C110" s="454" t="s">
        <v>2356</v>
      </c>
      <c r="D110" s="454" t="s">
        <v>2357</v>
      </c>
      <c r="E110" s="491" t="s">
        <v>1524</v>
      </c>
      <c r="F110" s="491" t="s">
        <v>485</v>
      </c>
      <c r="G110" s="583">
        <v>25</v>
      </c>
      <c r="H110" s="591">
        <f t="shared" si="1"/>
        <v>420020</v>
      </c>
      <c r="I110" s="574"/>
      <c r="J110" s="584">
        <v>16800.8</v>
      </c>
      <c r="K110" s="582"/>
      <c r="L110" s="1"/>
      <c r="M110" s="1"/>
      <c r="N110" s="1"/>
      <c r="O110" s="1"/>
      <c r="P110" s="1"/>
      <c r="Q110" s="1"/>
      <c r="R110" s="1"/>
      <c r="S110" s="1"/>
      <c r="T110" s="1"/>
      <c r="U110" s="1"/>
      <c r="V110" s="1"/>
      <c r="W110" s="1"/>
      <c r="X110" s="1"/>
      <c r="Y110" s="1"/>
      <c r="Z110" s="1"/>
    </row>
    <row r="111" spans="1:26" ht="30" customHeight="1" x14ac:dyDescent="0.35">
      <c r="A111" s="1"/>
      <c r="B111" s="454" t="s">
        <v>554</v>
      </c>
      <c r="C111" s="454" t="s">
        <v>2358</v>
      </c>
      <c r="D111" s="454" t="s">
        <v>2359</v>
      </c>
      <c r="E111" s="491" t="s">
        <v>1524</v>
      </c>
      <c r="F111" s="491" t="s">
        <v>489</v>
      </c>
      <c r="G111" s="583">
        <v>25</v>
      </c>
      <c r="H111" s="591">
        <f t="shared" si="1"/>
        <v>309645</v>
      </c>
      <c r="I111" s="574"/>
      <c r="J111" s="584">
        <v>12385.8</v>
      </c>
      <c r="K111" s="582"/>
      <c r="L111" s="1"/>
      <c r="M111" s="1"/>
      <c r="N111" s="1"/>
      <c r="O111" s="1"/>
      <c r="P111" s="1"/>
      <c r="Q111" s="1"/>
      <c r="R111" s="1"/>
      <c r="S111" s="1"/>
      <c r="T111" s="1"/>
      <c r="U111" s="1"/>
      <c r="V111" s="1"/>
      <c r="W111" s="1"/>
      <c r="X111" s="1"/>
      <c r="Y111" s="1"/>
      <c r="Z111" s="1"/>
    </row>
    <row r="112" spans="1:26" ht="30" customHeight="1" x14ac:dyDescent="0.35">
      <c r="A112" s="1"/>
      <c r="B112" s="454" t="s">
        <v>554</v>
      </c>
      <c r="C112" s="454" t="s">
        <v>2360</v>
      </c>
      <c r="D112" s="454" t="s">
        <v>2361</v>
      </c>
      <c r="E112" s="491" t="s">
        <v>1525</v>
      </c>
      <c r="F112" s="491" t="s">
        <v>429</v>
      </c>
      <c r="G112" s="583">
        <v>25</v>
      </c>
      <c r="H112" s="591">
        <f t="shared" si="1"/>
        <v>360395</v>
      </c>
      <c r="I112" s="574"/>
      <c r="J112" s="584">
        <v>14415.8</v>
      </c>
      <c r="K112" s="582"/>
      <c r="L112" s="1"/>
      <c r="M112" s="1"/>
      <c r="N112" s="1"/>
      <c r="O112" s="1"/>
      <c r="P112" s="1"/>
      <c r="Q112" s="1"/>
      <c r="R112" s="1"/>
      <c r="S112" s="1"/>
      <c r="T112" s="1"/>
      <c r="U112" s="1"/>
      <c r="V112" s="1"/>
      <c r="W112" s="1"/>
      <c r="X112" s="1"/>
      <c r="Y112" s="1"/>
      <c r="Z112" s="1"/>
    </row>
    <row r="113" spans="1:26" ht="30" customHeight="1" x14ac:dyDescent="0.35">
      <c r="A113" s="1"/>
      <c r="B113" s="454" t="s">
        <v>554</v>
      </c>
      <c r="C113" s="454" t="s">
        <v>2362</v>
      </c>
      <c r="D113" s="454" t="s">
        <v>2363</v>
      </c>
      <c r="E113" s="491" t="s">
        <v>1525</v>
      </c>
      <c r="F113" s="491" t="s">
        <v>429</v>
      </c>
      <c r="G113" s="583">
        <v>25</v>
      </c>
      <c r="H113" s="591">
        <f t="shared" si="1"/>
        <v>360395</v>
      </c>
      <c r="I113" s="574"/>
      <c r="J113" s="584">
        <v>14415.8</v>
      </c>
      <c r="K113" s="582"/>
      <c r="L113" s="1"/>
      <c r="M113" s="1"/>
      <c r="N113" s="1"/>
      <c r="O113" s="1"/>
      <c r="P113" s="1"/>
      <c r="Q113" s="1"/>
      <c r="R113" s="1"/>
      <c r="S113" s="1"/>
      <c r="T113" s="1"/>
      <c r="U113" s="1"/>
      <c r="V113" s="1"/>
      <c r="W113" s="1"/>
      <c r="X113" s="1"/>
      <c r="Y113" s="1"/>
      <c r="Z113" s="1"/>
    </row>
    <row r="114" spans="1:26" ht="30" customHeight="1" x14ac:dyDescent="0.35">
      <c r="A114" s="1"/>
      <c r="B114" s="454" t="s">
        <v>554</v>
      </c>
      <c r="C114" s="454" t="s">
        <v>2364</v>
      </c>
      <c r="D114" s="454" t="s">
        <v>2365</v>
      </c>
      <c r="E114" s="491" t="s">
        <v>1525</v>
      </c>
      <c r="F114" s="491" t="s">
        <v>187</v>
      </c>
      <c r="G114" s="583">
        <v>25</v>
      </c>
      <c r="H114" s="591">
        <f t="shared" si="1"/>
        <v>389195</v>
      </c>
      <c r="I114" s="574"/>
      <c r="J114" s="584">
        <v>15567.8</v>
      </c>
      <c r="K114" s="582"/>
      <c r="L114" s="1"/>
      <c r="M114" s="1"/>
      <c r="N114" s="1"/>
      <c r="O114" s="1"/>
      <c r="P114" s="1"/>
      <c r="Q114" s="1"/>
      <c r="R114" s="1"/>
      <c r="S114" s="1"/>
      <c r="T114" s="1"/>
      <c r="U114" s="1"/>
      <c r="V114" s="1"/>
      <c r="W114" s="1"/>
      <c r="X114" s="1"/>
      <c r="Y114" s="1"/>
      <c r="Z114" s="1"/>
    </row>
    <row r="115" spans="1:26" ht="30" customHeight="1" x14ac:dyDescent="0.35">
      <c r="A115" s="1"/>
      <c r="B115" s="454" t="s">
        <v>554</v>
      </c>
      <c r="C115" s="454" t="s">
        <v>2366</v>
      </c>
      <c r="D115" s="454" t="s">
        <v>2367</v>
      </c>
      <c r="E115" s="491" t="s">
        <v>1976</v>
      </c>
      <c r="F115" s="491" t="s">
        <v>488</v>
      </c>
      <c r="G115" s="583">
        <v>25</v>
      </c>
      <c r="H115" s="591">
        <f t="shared" si="1"/>
        <v>272895</v>
      </c>
      <c r="I115" s="574"/>
      <c r="J115" s="584">
        <v>10915.8</v>
      </c>
      <c r="K115" s="582"/>
      <c r="L115" s="1"/>
      <c r="M115" s="1"/>
      <c r="N115" s="1"/>
      <c r="O115" s="1"/>
      <c r="P115" s="1"/>
      <c r="Q115" s="1"/>
      <c r="R115" s="1"/>
      <c r="S115" s="1"/>
      <c r="T115" s="1"/>
      <c r="U115" s="1"/>
      <c r="V115" s="1"/>
      <c r="W115" s="1"/>
      <c r="X115" s="1"/>
      <c r="Y115" s="1"/>
      <c r="Z115" s="1"/>
    </row>
    <row r="116" spans="1:26" ht="30" customHeight="1" x14ac:dyDescent="0.35">
      <c r="A116" s="1"/>
      <c r="B116" s="454" t="s">
        <v>554</v>
      </c>
      <c r="C116" s="454" t="s">
        <v>2368</v>
      </c>
      <c r="D116" s="454" t="s">
        <v>2369</v>
      </c>
      <c r="E116" s="491" t="s">
        <v>1976</v>
      </c>
      <c r="F116" s="491" t="s">
        <v>489</v>
      </c>
      <c r="G116" s="583">
        <v>25</v>
      </c>
      <c r="H116" s="591">
        <f t="shared" si="1"/>
        <v>309645</v>
      </c>
      <c r="I116" s="574"/>
      <c r="J116" s="584">
        <v>12385.8</v>
      </c>
      <c r="K116" s="582"/>
      <c r="L116" s="1"/>
      <c r="M116" s="1"/>
      <c r="N116" s="1"/>
      <c r="O116" s="1"/>
      <c r="P116" s="1"/>
      <c r="Q116" s="1"/>
      <c r="R116" s="1"/>
      <c r="S116" s="1"/>
      <c r="T116" s="1"/>
      <c r="U116" s="1"/>
      <c r="V116" s="1"/>
      <c r="W116" s="1"/>
      <c r="X116" s="1"/>
      <c r="Y116" s="1"/>
      <c r="Z116" s="1"/>
    </row>
    <row r="117" spans="1:26" ht="30" customHeight="1" x14ac:dyDescent="0.35">
      <c r="A117" s="1"/>
      <c r="B117" s="454" t="s">
        <v>554</v>
      </c>
      <c r="C117" s="454" t="s">
        <v>2370</v>
      </c>
      <c r="D117" s="454" t="s">
        <v>2371</v>
      </c>
      <c r="E117" s="491" t="s">
        <v>1976</v>
      </c>
      <c r="F117" s="491" t="s">
        <v>44</v>
      </c>
      <c r="G117" s="583">
        <v>25</v>
      </c>
      <c r="H117" s="591">
        <f t="shared" si="1"/>
        <v>390520</v>
      </c>
      <c r="I117" s="574"/>
      <c r="J117" s="584">
        <v>15620.8</v>
      </c>
      <c r="K117" s="582"/>
      <c r="L117" s="1"/>
      <c r="M117" s="1"/>
      <c r="N117" s="1"/>
      <c r="O117" s="1"/>
      <c r="P117" s="1"/>
      <c r="Q117" s="1"/>
      <c r="R117" s="1"/>
      <c r="S117" s="1"/>
      <c r="T117" s="1"/>
      <c r="U117" s="1"/>
      <c r="V117" s="1"/>
      <c r="W117" s="1"/>
      <c r="X117" s="1"/>
      <c r="Y117" s="1"/>
      <c r="Z117" s="1"/>
    </row>
    <row r="118" spans="1:26" ht="30" customHeight="1" x14ac:dyDescent="0.35">
      <c r="A118" s="1"/>
      <c r="B118" s="454" t="s">
        <v>554</v>
      </c>
      <c r="C118" s="454" t="s">
        <v>2372</v>
      </c>
      <c r="D118" s="454" t="s">
        <v>2373</v>
      </c>
      <c r="E118" s="491" t="s">
        <v>1976</v>
      </c>
      <c r="F118" s="491" t="s">
        <v>43</v>
      </c>
      <c r="G118" s="583">
        <v>25</v>
      </c>
      <c r="H118" s="591">
        <f t="shared" si="1"/>
        <v>354520</v>
      </c>
      <c r="I118" s="574"/>
      <c r="J118" s="584">
        <v>14180.8</v>
      </c>
      <c r="K118" s="582"/>
      <c r="L118" s="1"/>
      <c r="M118" s="1"/>
      <c r="N118" s="1"/>
      <c r="O118" s="1"/>
      <c r="P118" s="1"/>
      <c r="Q118" s="1"/>
      <c r="R118" s="1"/>
      <c r="S118" s="1"/>
      <c r="T118" s="1"/>
      <c r="U118" s="1"/>
      <c r="V118" s="1"/>
      <c r="W118" s="1"/>
      <c r="X118" s="1"/>
      <c r="Y118" s="1"/>
      <c r="Z118" s="1"/>
    </row>
    <row r="119" spans="1:26" ht="30" customHeight="1" x14ac:dyDescent="0.35">
      <c r="A119" s="1"/>
      <c r="B119" s="454" t="s">
        <v>554</v>
      </c>
      <c r="C119" s="454" t="s">
        <v>2374</v>
      </c>
      <c r="D119" s="454" t="s">
        <v>2375</v>
      </c>
      <c r="E119" s="491" t="s">
        <v>1526</v>
      </c>
      <c r="F119" s="491" t="s">
        <v>144</v>
      </c>
      <c r="G119" s="583">
        <v>25</v>
      </c>
      <c r="H119" s="591">
        <f t="shared" si="1"/>
        <v>403945</v>
      </c>
      <c r="I119" s="574"/>
      <c r="J119" s="584">
        <v>16157.8</v>
      </c>
      <c r="K119" s="582"/>
      <c r="L119" s="1"/>
      <c r="M119" s="1"/>
      <c r="N119" s="1"/>
      <c r="O119" s="1"/>
      <c r="P119" s="1"/>
      <c r="Q119" s="1"/>
      <c r="R119" s="1"/>
      <c r="S119" s="1"/>
      <c r="T119" s="1"/>
      <c r="U119" s="1"/>
      <c r="V119" s="1"/>
      <c r="W119" s="1"/>
      <c r="X119" s="1"/>
      <c r="Y119" s="1"/>
      <c r="Z119" s="1"/>
    </row>
    <row r="120" spans="1:26" ht="30" customHeight="1" x14ac:dyDescent="0.35">
      <c r="A120" s="1"/>
      <c r="B120" s="454" t="s">
        <v>554</v>
      </c>
      <c r="C120" s="454" t="s">
        <v>2376</v>
      </c>
      <c r="D120" s="454" t="s">
        <v>2377</v>
      </c>
      <c r="E120" s="491" t="s">
        <v>1526</v>
      </c>
      <c r="F120" s="491" t="s">
        <v>144</v>
      </c>
      <c r="G120" s="583">
        <v>25</v>
      </c>
      <c r="H120" s="591">
        <f t="shared" si="1"/>
        <v>403945</v>
      </c>
      <c r="I120" s="574"/>
      <c r="J120" s="584">
        <v>16157.8</v>
      </c>
      <c r="K120" s="582"/>
      <c r="L120" s="1"/>
      <c r="M120" s="1"/>
      <c r="N120" s="1"/>
      <c r="O120" s="1"/>
      <c r="P120" s="1"/>
      <c r="Q120" s="1"/>
      <c r="R120" s="1"/>
      <c r="S120" s="1"/>
      <c r="T120" s="1"/>
      <c r="U120" s="1"/>
      <c r="V120" s="1"/>
      <c r="W120" s="1"/>
      <c r="X120" s="1"/>
      <c r="Y120" s="1"/>
      <c r="Z120" s="1"/>
    </row>
    <row r="121" spans="1:26" ht="30" customHeight="1" x14ac:dyDescent="0.35">
      <c r="A121" s="1"/>
      <c r="B121" s="454" t="s">
        <v>554</v>
      </c>
      <c r="C121" s="454" t="s">
        <v>2378</v>
      </c>
      <c r="D121" s="454" t="s">
        <v>2379</v>
      </c>
      <c r="E121" s="491" t="s">
        <v>1526</v>
      </c>
      <c r="F121" s="491" t="s">
        <v>1511</v>
      </c>
      <c r="G121" s="583">
        <v>25</v>
      </c>
      <c r="H121" s="591">
        <f t="shared" si="1"/>
        <v>301895</v>
      </c>
      <c r="I121" s="574"/>
      <c r="J121" s="584">
        <v>12075.8</v>
      </c>
      <c r="K121" s="582"/>
      <c r="L121" s="1"/>
      <c r="M121" s="1"/>
      <c r="N121" s="1"/>
      <c r="O121" s="1"/>
      <c r="P121" s="1"/>
      <c r="Q121" s="1"/>
      <c r="R121" s="1"/>
      <c r="S121" s="1"/>
      <c r="T121" s="1"/>
      <c r="U121" s="1"/>
      <c r="V121" s="1"/>
      <c r="W121" s="1"/>
      <c r="X121" s="1"/>
      <c r="Y121" s="1"/>
      <c r="Z121" s="1"/>
    </row>
    <row r="122" spans="1:26" ht="30" customHeight="1" x14ac:dyDescent="0.35">
      <c r="A122" s="1"/>
      <c r="B122" s="454" t="s">
        <v>554</v>
      </c>
      <c r="C122" s="454" t="s">
        <v>2380</v>
      </c>
      <c r="D122" s="454" t="s">
        <v>2381</v>
      </c>
      <c r="E122" s="491" t="s">
        <v>1977</v>
      </c>
      <c r="F122" s="491" t="s">
        <v>102</v>
      </c>
      <c r="G122" s="583">
        <v>25</v>
      </c>
      <c r="H122" s="591">
        <f t="shared" si="1"/>
        <v>533495</v>
      </c>
      <c r="I122" s="574"/>
      <c r="J122" s="590">
        <v>21339.8</v>
      </c>
      <c r="K122" s="582"/>
      <c r="L122" s="1"/>
      <c r="M122" s="1"/>
      <c r="N122" s="1"/>
      <c r="O122" s="1"/>
      <c r="P122" s="1"/>
      <c r="Q122" s="1"/>
      <c r="R122" s="1"/>
      <c r="S122" s="1"/>
      <c r="T122" s="1"/>
      <c r="U122" s="1"/>
      <c r="V122" s="1"/>
      <c r="W122" s="1"/>
      <c r="X122" s="1"/>
      <c r="Y122" s="1"/>
      <c r="Z122" s="1"/>
    </row>
    <row r="123" spans="1:26" ht="30" customHeight="1" x14ac:dyDescent="0.35">
      <c r="A123" s="1"/>
      <c r="B123" s="454" t="s">
        <v>554</v>
      </c>
      <c r="C123" s="454" t="s">
        <v>2382</v>
      </c>
      <c r="D123" s="454" t="s">
        <v>2383</v>
      </c>
      <c r="E123" s="491" t="s">
        <v>1527</v>
      </c>
      <c r="F123" s="491" t="s">
        <v>955</v>
      </c>
      <c r="G123" s="583">
        <v>25</v>
      </c>
      <c r="H123" s="591">
        <f t="shared" si="1"/>
        <v>457520</v>
      </c>
      <c r="I123" s="574"/>
      <c r="J123" s="584">
        <v>18300.8</v>
      </c>
      <c r="K123" s="582"/>
      <c r="L123" s="1"/>
      <c r="M123" s="1"/>
      <c r="N123" s="1"/>
      <c r="O123" s="1"/>
      <c r="P123" s="1"/>
      <c r="Q123" s="1"/>
      <c r="R123" s="1"/>
      <c r="S123" s="1"/>
      <c r="T123" s="1"/>
      <c r="U123" s="1"/>
      <c r="V123" s="1"/>
      <c r="W123" s="1"/>
      <c r="X123" s="1"/>
      <c r="Y123" s="1"/>
      <c r="Z123" s="1"/>
    </row>
    <row r="124" spans="1:26" ht="30" customHeight="1" x14ac:dyDescent="0.35">
      <c r="A124" s="1"/>
      <c r="B124" s="454" t="s">
        <v>554</v>
      </c>
      <c r="C124" s="454" t="s">
        <v>2384</v>
      </c>
      <c r="D124" s="454" t="s">
        <v>2385</v>
      </c>
      <c r="E124" s="491" t="s">
        <v>1527</v>
      </c>
      <c r="F124" s="491" t="s">
        <v>409</v>
      </c>
      <c r="G124" s="583">
        <v>25</v>
      </c>
      <c r="H124" s="591">
        <f t="shared" si="1"/>
        <v>598220</v>
      </c>
      <c r="I124" s="574"/>
      <c r="J124" s="584">
        <v>23928.799999999999</v>
      </c>
      <c r="K124" s="582"/>
      <c r="L124" s="1"/>
      <c r="M124" s="1"/>
      <c r="N124" s="1"/>
      <c r="O124" s="1"/>
      <c r="P124" s="1"/>
      <c r="Q124" s="1"/>
      <c r="R124" s="1"/>
      <c r="S124" s="1"/>
      <c r="T124" s="1"/>
      <c r="U124" s="1"/>
      <c r="V124" s="1"/>
      <c r="W124" s="1"/>
      <c r="X124" s="1"/>
      <c r="Y124" s="1"/>
      <c r="Z124" s="1"/>
    </row>
    <row r="125" spans="1:26" ht="30" customHeight="1" x14ac:dyDescent="0.35">
      <c r="A125" s="1"/>
      <c r="B125" s="454" t="s">
        <v>554</v>
      </c>
      <c r="C125" s="454" t="s">
        <v>2386</v>
      </c>
      <c r="D125" s="454" t="s">
        <v>2387</v>
      </c>
      <c r="E125" s="491" t="s">
        <v>1527</v>
      </c>
      <c r="F125" s="491" t="s">
        <v>409</v>
      </c>
      <c r="G125" s="583">
        <v>25</v>
      </c>
      <c r="H125" s="591">
        <f t="shared" si="1"/>
        <v>598220</v>
      </c>
      <c r="I125" s="574"/>
      <c r="J125" s="584">
        <v>23928.799999999999</v>
      </c>
      <c r="K125" s="582"/>
      <c r="L125" s="1"/>
      <c r="M125" s="1"/>
      <c r="N125" s="1"/>
      <c r="O125" s="1"/>
      <c r="P125" s="1"/>
      <c r="Q125" s="1"/>
      <c r="R125" s="1"/>
      <c r="S125" s="1"/>
      <c r="T125" s="1"/>
      <c r="U125" s="1"/>
      <c r="V125" s="1"/>
      <c r="W125" s="1"/>
      <c r="X125" s="1"/>
      <c r="Y125" s="1"/>
      <c r="Z125" s="1"/>
    </row>
    <row r="126" spans="1:26" ht="30" customHeight="1" x14ac:dyDescent="0.35">
      <c r="A126" s="1"/>
      <c r="B126" s="454" t="s">
        <v>554</v>
      </c>
      <c r="C126" s="454" t="s">
        <v>2388</v>
      </c>
      <c r="D126" s="454" t="s">
        <v>2389</v>
      </c>
      <c r="E126" s="491" t="s">
        <v>1527</v>
      </c>
      <c r="F126" s="491" t="s">
        <v>488</v>
      </c>
      <c r="G126" s="583">
        <v>25</v>
      </c>
      <c r="H126" s="591">
        <f t="shared" si="1"/>
        <v>272895</v>
      </c>
      <c r="I126" s="574"/>
      <c r="J126" s="584">
        <v>10915.8</v>
      </c>
      <c r="K126" s="582"/>
      <c r="L126" s="1"/>
      <c r="M126" s="1"/>
      <c r="N126" s="1"/>
      <c r="O126" s="1"/>
      <c r="P126" s="1"/>
      <c r="Q126" s="1"/>
      <c r="R126" s="1"/>
      <c r="S126" s="1"/>
      <c r="T126" s="1"/>
      <c r="U126" s="1"/>
      <c r="V126" s="1"/>
      <c r="W126" s="1"/>
      <c r="X126" s="1"/>
      <c r="Y126" s="1"/>
      <c r="Z126" s="1"/>
    </row>
    <row r="127" spans="1:26" ht="30" customHeight="1" x14ac:dyDescent="0.35">
      <c r="A127" s="1"/>
      <c r="B127" s="454" t="s">
        <v>554</v>
      </c>
      <c r="C127" s="454" t="s">
        <v>2390</v>
      </c>
      <c r="D127" s="454" t="s">
        <v>2391</v>
      </c>
      <c r="E127" s="491" t="s">
        <v>1527</v>
      </c>
      <c r="F127" s="491" t="s">
        <v>488</v>
      </c>
      <c r="G127" s="583">
        <v>25</v>
      </c>
      <c r="H127" s="591">
        <f t="shared" si="1"/>
        <v>272895</v>
      </c>
      <c r="I127" s="574"/>
      <c r="J127" s="584">
        <v>10915.8</v>
      </c>
      <c r="K127" s="582"/>
      <c r="L127" s="1"/>
      <c r="M127" s="1"/>
      <c r="N127" s="1"/>
      <c r="O127" s="1"/>
      <c r="P127" s="1"/>
      <c r="Q127" s="1"/>
      <c r="R127" s="1"/>
      <c r="S127" s="1"/>
      <c r="T127" s="1"/>
      <c r="U127" s="1"/>
      <c r="V127" s="1"/>
      <c r="W127" s="1"/>
      <c r="X127" s="1"/>
      <c r="Y127" s="1"/>
      <c r="Z127" s="1"/>
    </row>
    <row r="128" spans="1:26" ht="30" customHeight="1" x14ac:dyDescent="0.35">
      <c r="A128" s="1"/>
      <c r="B128" s="454" t="s">
        <v>554</v>
      </c>
      <c r="C128" s="454" t="s">
        <v>2392</v>
      </c>
      <c r="D128" s="454" t="s">
        <v>2393</v>
      </c>
      <c r="E128" s="491" t="s">
        <v>1527</v>
      </c>
      <c r="F128" s="491" t="s">
        <v>488</v>
      </c>
      <c r="G128" s="583">
        <v>25</v>
      </c>
      <c r="H128" s="591">
        <f t="shared" si="1"/>
        <v>272895</v>
      </c>
      <c r="I128" s="574"/>
      <c r="J128" s="584">
        <v>10915.8</v>
      </c>
      <c r="K128" s="582"/>
      <c r="L128" s="1"/>
      <c r="M128" s="1"/>
      <c r="N128" s="1"/>
      <c r="O128" s="1"/>
      <c r="P128" s="1"/>
      <c r="Q128" s="1"/>
      <c r="R128" s="1"/>
      <c r="S128" s="1"/>
      <c r="T128" s="1"/>
      <c r="U128" s="1"/>
      <c r="V128" s="1"/>
      <c r="W128" s="1"/>
      <c r="X128" s="1"/>
      <c r="Y128" s="1"/>
      <c r="Z128" s="1"/>
    </row>
    <row r="129" spans="1:26" ht="30" customHeight="1" x14ac:dyDescent="0.35">
      <c r="A129" s="1"/>
      <c r="B129" s="454" t="s">
        <v>554</v>
      </c>
      <c r="C129" s="454" t="s">
        <v>2394</v>
      </c>
      <c r="D129" s="454" t="s">
        <v>2395</v>
      </c>
      <c r="E129" s="491" t="s">
        <v>1528</v>
      </c>
      <c r="F129" s="491" t="s">
        <v>483</v>
      </c>
      <c r="G129" s="583">
        <v>25</v>
      </c>
      <c r="H129" s="591">
        <f t="shared" si="1"/>
        <v>265770</v>
      </c>
      <c r="I129" s="574"/>
      <c r="J129" s="584">
        <v>10630.8</v>
      </c>
      <c r="K129" s="582"/>
      <c r="L129" s="1"/>
      <c r="M129" s="1"/>
      <c r="N129" s="1"/>
      <c r="O129" s="1"/>
      <c r="P129" s="1"/>
      <c r="Q129" s="1"/>
      <c r="R129" s="1"/>
      <c r="S129" s="1"/>
      <c r="T129" s="1"/>
      <c r="U129" s="1"/>
      <c r="V129" s="1"/>
      <c r="W129" s="1"/>
      <c r="X129" s="1"/>
      <c r="Y129" s="1"/>
      <c r="Z129" s="1"/>
    </row>
    <row r="130" spans="1:26" ht="30" customHeight="1" x14ac:dyDescent="0.35">
      <c r="A130" s="1"/>
      <c r="B130" s="454" t="s">
        <v>554</v>
      </c>
      <c r="C130" s="454" t="s">
        <v>2396</v>
      </c>
      <c r="D130" s="454" t="s">
        <v>2397</v>
      </c>
      <c r="E130" s="491" t="s">
        <v>1528</v>
      </c>
      <c r="F130" s="491" t="s">
        <v>43</v>
      </c>
      <c r="G130" s="583">
        <v>25</v>
      </c>
      <c r="H130" s="591">
        <f t="shared" si="1"/>
        <v>354520</v>
      </c>
      <c r="I130" s="574"/>
      <c r="J130" s="584">
        <v>14180.8</v>
      </c>
      <c r="K130" s="582"/>
      <c r="L130" s="1"/>
      <c r="M130" s="1"/>
      <c r="N130" s="1"/>
      <c r="O130" s="1"/>
      <c r="P130" s="1"/>
      <c r="Q130" s="1"/>
      <c r="R130" s="1"/>
      <c r="S130" s="1"/>
      <c r="T130" s="1"/>
      <c r="U130" s="1"/>
      <c r="V130" s="1"/>
      <c r="W130" s="1"/>
      <c r="X130" s="1"/>
      <c r="Y130" s="1"/>
      <c r="Z130" s="1"/>
    </row>
    <row r="131" spans="1:26" ht="30" customHeight="1" x14ac:dyDescent="0.35">
      <c r="A131" s="1"/>
      <c r="B131" s="454" t="s">
        <v>554</v>
      </c>
      <c r="C131" s="454" t="s">
        <v>2398</v>
      </c>
      <c r="D131" s="454" t="s">
        <v>2399</v>
      </c>
      <c r="E131" s="491" t="s">
        <v>1528</v>
      </c>
      <c r="F131" s="491" t="s">
        <v>488</v>
      </c>
      <c r="G131" s="583">
        <v>25</v>
      </c>
      <c r="H131" s="591">
        <f t="shared" si="1"/>
        <v>272895</v>
      </c>
      <c r="I131" s="574"/>
      <c r="J131" s="584">
        <v>10915.8</v>
      </c>
      <c r="K131" s="582"/>
      <c r="L131" s="1"/>
      <c r="M131" s="1"/>
      <c r="N131" s="1"/>
      <c r="O131" s="1"/>
      <c r="P131" s="1"/>
      <c r="Q131" s="1"/>
      <c r="R131" s="1"/>
      <c r="S131" s="1"/>
      <c r="T131" s="1"/>
      <c r="U131" s="1"/>
      <c r="V131" s="1"/>
      <c r="W131" s="1"/>
      <c r="X131" s="1"/>
      <c r="Y131" s="1"/>
      <c r="Z131" s="1"/>
    </row>
    <row r="132" spans="1:26" ht="30" customHeight="1" x14ac:dyDescent="0.35">
      <c r="A132" s="1"/>
      <c r="B132" s="454" t="s">
        <v>554</v>
      </c>
      <c r="C132" s="454" t="s">
        <v>2400</v>
      </c>
      <c r="D132" s="454" t="s">
        <v>2401</v>
      </c>
      <c r="E132" s="491" t="s">
        <v>1528</v>
      </c>
      <c r="F132" s="491" t="s">
        <v>489</v>
      </c>
      <c r="G132" s="583">
        <v>25</v>
      </c>
      <c r="H132" s="591">
        <f t="shared" si="1"/>
        <v>309645</v>
      </c>
      <c r="I132" s="574"/>
      <c r="J132" s="584">
        <v>12385.8</v>
      </c>
      <c r="K132" s="582"/>
      <c r="L132" s="1"/>
      <c r="M132" s="1"/>
      <c r="N132" s="1"/>
      <c r="O132" s="1"/>
      <c r="P132" s="1"/>
      <c r="Q132" s="1"/>
      <c r="R132" s="1"/>
      <c r="S132" s="1"/>
      <c r="T132" s="1"/>
      <c r="U132" s="1"/>
      <c r="V132" s="1"/>
      <c r="W132" s="1"/>
      <c r="X132" s="1"/>
      <c r="Y132" s="1"/>
      <c r="Z132" s="1"/>
    </row>
    <row r="133" spans="1:26" ht="30" customHeight="1" x14ac:dyDescent="0.35">
      <c r="A133" s="1"/>
      <c r="B133" s="454" t="s">
        <v>554</v>
      </c>
      <c r="C133" s="454" t="s">
        <v>2402</v>
      </c>
      <c r="D133" s="454" t="s">
        <v>2403</v>
      </c>
      <c r="E133" s="491" t="s">
        <v>1528</v>
      </c>
      <c r="F133" s="491" t="s">
        <v>44</v>
      </c>
      <c r="G133" s="583">
        <v>25</v>
      </c>
      <c r="H133" s="591">
        <f t="shared" si="1"/>
        <v>390520</v>
      </c>
      <c r="I133" s="574"/>
      <c r="J133" s="584">
        <v>15620.8</v>
      </c>
      <c r="K133" s="582"/>
      <c r="L133" s="1"/>
      <c r="M133" s="1"/>
      <c r="N133" s="1"/>
      <c r="O133" s="1"/>
      <c r="P133" s="1"/>
      <c r="Q133" s="1"/>
      <c r="R133" s="1"/>
      <c r="S133" s="1"/>
      <c r="T133" s="1"/>
      <c r="U133" s="1"/>
      <c r="V133" s="1"/>
      <c r="W133" s="1"/>
      <c r="X133" s="1"/>
      <c r="Y133" s="1"/>
      <c r="Z133" s="1"/>
    </row>
    <row r="134" spans="1:26" ht="30" customHeight="1" x14ac:dyDescent="0.35">
      <c r="A134" s="1"/>
      <c r="B134" s="454" t="s">
        <v>554</v>
      </c>
      <c r="C134" s="454" t="s">
        <v>2404</v>
      </c>
      <c r="D134" s="454" t="s">
        <v>2405</v>
      </c>
      <c r="E134" s="491" t="s">
        <v>1528</v>
      </c>
      <c r="F134" s="491" t="s">
        <v>221</v>
      </c>
      <c r="G134" s="583">
        <v>25</v>
      </c>
      <c r="H134" s="591">
        <f t="shared" si="1"/>
        <v>141495</v>
      </c>
      <c r="I134" s="574"/>
      <c r="J134" s="584">
        <v>5659.8</v>
      </c>
      <c r="K134" s="582"/>
      <c r="L134" s="1"/>
      <c r="M134" s="1"/>
      <c r="N134" s="1"/>
      <c r="O134" s="1"/>
      <c r="P134" s="1"/>
      <c r="Q134" s="1"/>
      <c r="R134" s="1"/>
      <c r="S134" s="1"/>
      <c r="T134" s="1"/>
      <c r="U134" s="1"/>
      <c r="V134" s="1"/>
      <c r="W134" s="1"/>
      <c r="X134" s="1"/>
      <c r="Y134" s="1"/>
      <c r="Z134" s="1"/>
    </row>
    <row r="135" spans="1:26" ht="30" customHeight="1" x14ac:dyDescent="0.35">
      <c r="A135" s="1"/>
      <c r="B135" s="454" t="s">
        <v>554</v>
      </c>
      <c r="C135" s="454" t="s">
        <v>2406</v>
      </c>
      <c r="D135" s="454" t="s">
        <v>2407</v>
      </c>
      <c r="E135" s="491" t="s">
        <v>1528</v>
      </c>
      <c r="F135" s="491" t="s">
        <v>221</v>
      </c>
      <c r="G135" s="583">
        <v>25</v>
      </c>
      <c r="H135" s="591">
        <f t="shared" si="1"/>
        <v>141495</v>
      </c>
      <c r="I135" s="574"/>
      <c r="J135" s="584">
        <v>5659.8</v>
      </c>
      <c r="K135" s="582"/>
      <c r="L135" s="1"/>
      <c r="M135" s="1"/>
      <c r="N135" s="1"/>
      <c r="O135" s="1"/>
      <c r="P135" s="1"/>
      <c r="Q135" s="1"/>
      <c r="R135" s="1"/>
      <c r="S135" s="1"/>
      <c r="T135" s="1"/>
      <c r="U135" s="1"/>
      <c r="V135" s="1"/>
      <c r="W135" s="1"/>
      <c r="X135" s="1"/>
      <c r="Y135" s="1"/>
      <c r="Z135" s="1"/>
    </row>
    <row r="136" spans="1:26" ht="30" customHeight="1" x14ac:dyDescent="0.35">
      <c r="A136" s="1"/>
      <c r="B136" s="454" t="s">
        <v>554</v>
      </c>
      <c r="C136" s="454" t="s">
        <v>2408</v>
      </c>
      <c r="D136" s="454" t="s">
        <v>2409</v>
      </c>
      <c r="E136" s="491" t="s">
        <v>1528</v>
      </c>
      <c r="F136" s="491" t="s">
        <v>221</v>
      </c>
      <c r="G136" s="583">
        <v>25</v>
      </c>
      <c r="H136" s="591">
        <f t="shared" si="1"/>
        <v>141495</v>
      </c>
      <c r="I136" s="574"/>
      <c r="J136" s="584">
        <v>5659.8</v>
      </c>
      <c r="K136" s="582"/>
      <c r="L136" s="1"/>
      <c r="M136" s="1"/>
      <c r="N136" s="1"/>
      <c r="O136" s="1"/>
      <c r="P136" s="1"/>
      <c r="Q136" s="1"/>
      <c r="R136" s="1"/>
      <c r="S136" s="1"/>
      <c r="T136" s="1"/>
      <c r="U136" s="1"/>
      <c r="V136" s="1"/>
      <c r="W136" s="1"/>
      <c r="X136" s="1"/>
      <c r="Y136" s="1"/>
      <c r="Z136" s="1"/>
    </row>
    <row r="137" spans="1:26" ht="30" customHeight="1" x14ac:dyDescent="0.35">
      <c r="A137" s="1"/>
      <c r="B137" s="454" t="s">
        <v>554</v>
      </c>
      <c r="C137" s="454" t="s">
        <v>2410</v>
      </c>
      <c r="D137" s="454" t="s">
        <v>2411</v>
      </c>
      <c r="E137" s="491" t="s">
        <v>1529</v>
      </c>
      <c r="F137" s="491" t="s">
        <v>144</v>
      </c>
      <c r="G137" s="583">
        <v>25</v>
      </c>
      <c r="H137" s="591">
        <f t="shared" si="1"/>
        <v>403945</v>
      </c>
      <c r="I137" s="574"/>
      <c r="J137" s="584">
        <v>16157.8</v>
      </c>
      <c r="K137" s="582"/>
      <c r="L137" s="1"/>
      <c r="M137" s="1"/>
      <c r="N137" s="1"/>
      <c r="O137" s="1"/>
      <c r="P137" s="1"/>
      <c r="Q137" s="1"/>
      <c r="R137" s="1"/>
      <c r="S137" s="1"/>
      <c r="T137" s="1"/>
      <c r="U137" s="1"/>
      <c r="V137" s="1"/>
      <c r="W137" s="1"/>
      <c r="X137" s="1"/>
      <c r="Y137" s="1"/>
      <c r="Z137" s="1"/>
    </row>
    <row r="138" spans="1:26" ht="30" customHeight="1" x14ac:dyDescent="0.35">
      <c r="A138" s="1"/>
      <c r="B138" s="454" t="s">
        <v>554</v>
      </c>
      <c r="C138" s="454" t="s">
        <v>2412</v>
      </c>
      <c r="D138" s="454" t="s">
        <v>2413</v>
      </c>
      <c r="E138" s="491" t="s">
        <v>1529</v>
      </c>
      <c r="F138" s="491" t="s">
        <v>46</v>
      </c>
      <c r="G138" s="583">
        <v>25</v>
      </c>
      <c r="H138" s="591">
        <f t="shared" si="1"/>
        <v>342145</v>
      </c>
      <c r="I138" s="574"/>
      <c r="J138" s="584">
        <v>13685.8</v>
      </c>
      <c r="K138" s="582"/>
      <c r="L138" s="1"/>
      <c r="M138" s="1"/>
      <c r="N138" s="1"/>
      <c r="O138" s="1"/>
      <c r="P138" s="1"/>
      <c r="Q138" s="1"/>
      <c r="R138" s="1"/>
      <c r="S138" s="1"/>
      <c r="T138" s="1"/>
      <c r="U138" s="1"/>
      <c r="V138" s="1"/>
      <c r="W138" s="1"/>
      <c r="X138" s="1"/>
      <c r="Y138" s="1"/>
      <c r="Z138" s="1"/>
    </row>
    <row r="139" spans="1:26" ht="30" customHeight="1" x14ac:dyDescent="0.35">
      <c r="A139" s="1"/>
      <c r="B139" s="454" t="s">
        <v>554</v>
      </c>
      <c r="C139" s="454" t="s">
        <v>2414</v>
      </c>
      <c r="D139" s="454" t="s">
        <v>2415</v>
      </c>
      <c r="E139" s="491" t="s">
        <v>1529</v>
      </c>
      <c r="F139" s="491" t="s">
        <v>409</v>
      </c>
      <c r="G139" s="583">
        <v>25</v>
      </c>
      <c r="H139" s="591">
        <f t="shared" si="1"/>
        <v>598220</v>
      </c>
      <c r="I139" s="574"/>
      <c r="J139" s="584">
        <v>23928.799999999999</v>
      </c>
      <c r="K139" s="582"/>
      <c r="L139" s="1"/>
      <c r="M139" s="1"/>
      <c r="N139" s="1"/>
      <c r="O139" s="1"/>
      <c r="P139" s="1"/>
      <c r="Q139" s="1"/>
      <c r="R139" s="1"/>
      <c r="S139" s="1"/>
      <c r="T139" s="1"/>
      <c r="U139" s="1"/>
      <c r="V139" s="1"/>
      <c r="W139" s="1"/>
      <c r="X139" s="1"/>
      <c r="Y139" s="1"/>
      <c r="Z139" s="1"/>
    </row>
    <row r="140" spans="1:26" ht="30" customHeight="1" x14ac:dyDescent="0.35">
      <c r="A140" s="1"/>
      <c r="B140" s="454" t="s">
        <v>554</v>
      </c>
      <c r="C140" s="454" t="s">
        <v>2416</v>
      </c>
      <c r="D140" s="454" t="s">
        <v>2417</v>
      </c>
      <c r="E140" s="491" t="s">
        <v>1529</v>
      </c>
      <c r="F140" s="491" t="s">
        <v>489</v>
      </c>
      <c r="G140" s="583">
        <v>25</v>
      </c>
      <c r="H140" s="591">
        <f t="shared" ref="H140:H165" si="2">J140*G140</f>
        <v>309645</v>
      </c>
      <c r="I140" s="574"/>
      <c r="J140" s="584">
        <v>12385.8</v>
      </c>
      <c r="K140" s="582"/>
      <c r="L140" s="1"/>
      <c r="M140" s="1"/>
      <c r="N140" s="1"/>
      <c r="O140" s="1"/>
      <c r="P140" s="1"/>
      <c r="Q140" s="1"/>
      <c r="R140" s="1"/>
      <c r="S140" s="1"/>
      <c r="T140" s="1"/>
      <c r="U140" s="1"/>
      <c r="V140" s="1"/>
      <c r="W140" s="1"/>
      <c r="X140" s="1"/>
      <c r="Y140" s="1"/>
      <c r="Z140" s="1"/>
    </row>
    <row r="141" spans="1:26" ht="30" customHeight="1" x14ac:dyDescent="0.35">
      <c r="A141" s="1"/>
      <c r="B141" s="454" t="s">
        <v>554</v>
      </c>
      <c r="C141" s="454" t="s">
        <v>2418</v>
      </c>
      <c r="D141" s="454" t="s">
        <v>2419</v>
      </c>
      <c r="E141" s="491" t="s">
        <v>1529</v>
      </c>
      <c r="F141" s="491" t="s">
        <v>44</v>
      </c>
      <c r="G141" s="583">
        <v>25</v>
      </c>
      <c r="H141" s="591">
        <f t="shared" si="2"/>
        <v>390520</v>
      </c>
      <c r="I141" s="574"/>
      <c r="J141" s="584">
        <v>15620.8</v>
      </c>
      <c r="K141" s="582"/>
      <c r="L141" s="1"/>
      <c r="M141" s="1"/>
      <c r="N141" s="1"/>
      <c r="O141" s="1"/>
      <c r="P141" s="1"/>
      <c r="Q141" s="1"/>
      <c r="R141" s="1"/>
      <c r="S141" s="1"/>
      <c r="T141" s="1"/>
      <c r="U141" s="1"/>
      <c r="V141" s="1"/>
      <c r="W141" s="1"/>
      <c r="X141" s="1"/>
      <c r="Y141" s="1"/>
      <c r="Z141" s="1"/>
    </row>
    <row r="142" spans="1:26" ht="30" customHeight="1" x14ac:dyDescent="0.35">
      <c r="A142" s="1"/>
      <c r="B142" s="454" t="s">
        <v>554</v>
      </c>
      <c r="C142" s="454" t="s">
        <v>2420</v>
      </c>
      <c r="D142" s="454" t="s">
        <v>2421</v>
      </c>
      <c r="E142" s="491" t="s">
        <v>1529</v>
      </c>
      <c r="F142" s="491" t="s">
        <v>221</v>
      </c>
      <c r="G142" s="583">
        <v>25</v>
      </c>
      <c r="H142" s="591">
        <f t="shared" si="2"/>
        <v>141495</v>
      </c>
      <c r="I142" s="574"/>
      <c r="J142" s="584">
        <v>5659.8</v>
      </c>
      <c r="K142" s="582"/>
      <c r="L142" s="1"/>
      <c r="M142" s="1"/>
      <c r="N142" s="1"/>
      <c r="O142" s="1"/>
      <c r="P142" s="1"/>
      <c r="Q142" s="1"/>
      <c r="R142" s="1"/>
      <c r="S142" s="1"/>
      <c r="T142" s="1"/>
      <c r="U142" s="1"/>
      <c r="V142" s="1"/>
      <c r="W142" s="1"/>
      <c r="X142" s="1"/>
      <c r="Y142" s="1"/>
      <c r="Z142" s="1"/>
    </row>
    <row r="143" spans="1:26" ht="30" customHeight="1" x14ac:dyDescent="0.35">
      <c r="A143" s="1"/>
      <c r="B143" s="454" t="s">
        <v>554</v>
      </c>
      <c r="C143" s="454" t="s">
        <v>2422</v>
      </c>
      <c r="D143" s="454" t="s">
        <v>2423</v>
      </c>
      <c r="E143" s="491" t="s">
        <v>1529</v>
      </c>
      <c r="F143" s="491" t="s">
        <v>221</v>
      </c>
      <c r="G143" s="583">
        <v>25</v>
      </c>
      <c r="H143" s="591">
        <f t="shared" si="2"/>
        <v>141495</v>
      </c>
      <c r="I143" s="574"/>
      <c r="J143" s="584">
        <v>5659.8</v>
      </c>
      <c r="K143" s="582"/>
      <c r="L143" s="1"/>
      <c r="M143" s="1"/>
      <c r="N143" s="1"/>
      <c r="O143" s="1"/>
      <c r="P143" s="1"/>
      <c r="Q143" s="1"/>
      <c r="R143" s="1"/>
      <c r="S143" s="1"/>
      <c r="T143" s="1"/>
      <c r="U143" s="1"/>
      <c r="V143" s="1"/>
      <c r="W143" s="1"/>
      <c r="X143" s="1"/>
      <c r="Y143" s="1"/>
      <c r="Z143" s="1"/>
    </row>
    <row r="144" spans="1:26" ht="30" customHeight="1" x14ac:dyDescent="0.35">
      <c r="A144" s="1"/>
      <c r="B144" s="454" t="s">
        <v>554</v>
      </c>
      <c r="C144" s="454" t="s">
        <v>2424</v>
      </c>
      <c r="D144" s="454" t="s">
        <v>2425</v>
      </c>
      <c r="E144" s="491" t="s">
        <v>1530</v>
      </c>
      <c r="F144" s="491" t="s">
        <v>31</v>
      </c>
      <c r="G144" s="583">
        <v>25</v>
      </c>
      <c r="H144" s="591">
        <f t="shared" si="2"/>
        <v>406020</v>
      </c>
      <c r="I144" s="574"/>
      <c r="J144" s="584">
        <v>16240.8</v>
      </c>
      <c r="K144" s="582"/>
      <c r="L144" s="1"/>
      <c r="M144" s="1"/>
      <c r="N144" s="1"/>
      <c r="O144" s="1"/>
      <c r="P144" s="1"/>
      <c r="Q144" s="1"/>
      <c r="R144" s="1"/>
      <c r="S144" s="1"/>
      <c r="T144" s="1"/>
      <c r="U144" s="1"/>
      <c r="V144" s="1"/>
      <c r="W144" s="1"/>
      <c r="X144" s="1"/>
      <c r="Y144" s="1"/>
      <c r="Z144" s="1"/>
    </row>
    <row r="145" spans="1:26" ht="30" customHeight="1" x14ac:dyDescent="0.35">
      <c r="A145" s="1"/>
      <c r="B145" s="454" t="s">
        <v>554</v>
      </c>
      <c r="C145" s="454" t="s">
        <v>2426</v>
      </c>
      <c r="D145" s="454" t="s">
        <v>2427</v>
      </c>
      <c r="E145" s="491" t="s">
        <v>1530</v>
      </c>
      <c r="F145" s="491" t="s">
        <v>318</v>
      </c>
      <c r="G145" s="583">
        <v>25</v>
      </c>
      <c r="H145" s="591">
        <f t="shared" si="2"/>
        <v>462645</v>
      </c>
      <c r="I145" s="574"/>
      <c r="J145" s="590">
        <v>18505.8</v>
      </c>
      <c r="K145" s="582"/>
      <c r="L145" s="1"/>
      <c r="M145" s="1"/>
      <c r="N145" s="1"/>
      <c r="O145" s="1"/>
      <c r="P145" s="1"/>
      <c r="Q145" s="1"/>
      <c r="R145" s="1"/>
      <c r="S145" s="1"/>
      <c r="T145" s="1"/>
      <c r="U145" s="1"/>
      <c r="V145" s="1"/>
      <c r="W145" s="1"/>
      <c r="X145" s="1"/>
      <c r="Y145" s="1"/>
      <c r="Z145" s="1"/>
    </row>
    <row r="146" spans="1:26" ht="30" customHeight="1" x14ac:dyDescent="0.35">
      <c r="A146" s="1"/>
      <c r="B146" s="454" t="s">
        <v>554</v>
      </c>
      <c r="C146" s="454" t="s">
        <v>2428</v>
      </c>
      <c r="D146" s="454" t="s">
        <v>2429</v>
      </c>
      <c r="E146" s="491" t="s">
        <v>1530</v>
      </c>
      <c r="F146" s="491" t="s">
        <v>26</v>
      </c>
      <c r="G146" s="583">
        <v>25</v>
      </c>
      <c r="H146" s="591">
        <f t="shared" si="2"/>
        <v>242519.99999999997</v>
      </c>
      <c r="I146" s="574"/>
      <c r="J146" s="584">
        <v>9700.7999999999993</v>
      </c>
      <c r="K146" s="582"/>
      <c r="L146" s="1"/>
      <c r="M146" s="1"/>
      <c r="N146" s="1"/>
      <c r="O146" s="1"/>
      <c r="P146" s="1"/>
      <c r="Q146" s="1"/>
      <c r="R146" s="1"/>
      <c r="S146" s="1"/>
      <c r="T146" s="1"/>
      <c r="U146" s="1"/>
      <c r="V146" s="1"/>
      <c r="W146" s="1"/>
      <c r="X146" s="1"/>
      <c r="Y146" s="1"/>
      <c r="Z146" s="1"/>
    </row>
    <row r="147" spans="1:26" ht="30" customHeight="1" x14ac:dyDescent="0.35">
      <c r="A147" s="1"/>
      <c r="B147" s="454" t="s">
        <v>554</v>
      </c>
      <c r="C147" s="454" t="s">
        <v>2430</v>
      </c>
      <c r="D147" s="454" t="s">
        <v>2431</v>
      </c>
      <c r="E147" s="491" t="s">
        <v>1530</v>
      </c>
      <c r="F147" s="491" t="s">
        <v>40</v>
      </c>
      <c r="G147" s="583">
        <v>25</v>
      </c>
      <c r="H147" s="591">
        <f t="shared" si="2"/>
        <v>277270</v>
      </c>
      <c r="I147" s="574"/>
      <c r="J147" s="584">
        <v>11090.8</v>
      </c>
      <c r="K147" s="582"/>
      <c r="L147" s="1"/>
      <c r="M147" s="1"/>
      <c r="N147" s="1"/>
      <c r="O147" s="1"/>
      <c r="P147" s="1"/>
      <c r="Q147" s="1"/>
      <c r="R147" s="1"/>
      <c r="S147" s="1"/>
      <c r="T147" s="1"/>
      <c r="U147" s="1"/>
      <c r="V147" s="1"/>
      <c r="W147" s="1"/>
      <c r="X147" s="1"/>
      <c r="Y147" s="1"/>
      <c r="Z147" s="1"/>
    </row>
    <row r="148" spans="1:26" ht="30" customHeight="1" x14ac:dyDescent="0.35">
      <c r="A148" s="1"/>
      <c r="B148" s="454" t="s">
        <v>554</v>
      </c>
      <c r="C148" s="454" t="s">
        <v>2432</v>
      </c>
      <c r="D148" s="454" t="s">
        <v>2433</v>
      </c>
      <c r="E148" s="491" t="s">
        <v>1530</v>
      </c>
      <c r="F148" s="491" t="s">
        <v>488</v>
      </c>
      <c r="G148" s="583">
        <v>25</v>
      </c>
      <c r="H148" s="591">
        <f t="shared" si="2"/>
        <v>272895</v>
      </c>
      <c r="I148" s="574"/>
      <c r="J148" s="584">
        <v>10915.8</v>
      </c>
      <c r="K148" s="582"/>
      <c r="L148" s="1"/>
      <c r="M148" s="1"/>
      <c r="N148" s="1"/>
      <c r="O148" s="1"/>
      <c r="P148" s="1"/>
      <c r="Q148" s="1"/>
      <c r="R148" s="1"/>
      <c r="S148" s="1"/>
      <c r="T148" s="1"/>
      <c r="U148" s="1"/>
      <c r="V148" s="1"/>
      <c r="W148" s="1"/>
      <c r="X148" s="1"/>
      <c r="Y148" s="1"/>
      <c r="Z148" s="1"/>
    </row>
    <row r="149" spans="1:26" ht="30" customHeight="1" x14ac:dyDescent="0.35">
      <c r="A149" s="1"/>
      <c r="B149" s="454" t="s">
        <v>554</v>
      </c>
      <c r="C149" s="454" t="s">
        <v>2434</v>
      </c>
      <c r="D149" s="454" t="s">
        <v>2435</v>
      </c>
      <c r="E149" s="491" t="s">
        <v>1530</v>
      </c>
      <c r="F149" s="491" t="s">
        <v>488</v>
      </c>
      <c r="G149" s="583">
        <v>25</v>
      </c>
      <c r="H149" s="591">
        <f t="shared" si="2"/>
        <v>272895</v>
      </c>
      <c r="I149" s="574"/>
      <c r="J149" s="584">
        <v>10915.8</v>
      </c>
      <c r="K149" s="582"/>
      <c r="L149" s="1"/>
      <c r="M149" s="1"/>
      <c r="N149" s="1"/>
      <c r="O149" s="1"/>
      <c r="P149" s="1"/>
      <c r="Q149" s="1"/>
      <c r="R149" s="1"/>
      <c r="S149" s="1"/>
      <c r="T149" s="1"/>
      <c r="U149" s="1"/>
      <c r="V149" s="1"/>
      <c r="W149" s="1"/>
      <c r="X149" s="1"/>
      <c r="Y149" s="1"/>
      <c r="Z149" s="1"/>
    </row>
    <row r="150" spans="1:26" ht="30" customHeight="1" x14ac:dyDescent="0.35">
      <c r="A150" s="1"/>
      <c r="B150" s="454" t="s">
        <v>554</v>
      </c>
      <c r="C150" s="454" t="s">
        <v>2436</v>
      </c>
      <c r="D150" s="454" t="s">
        <v>2437</v>
      </c>
      <c r="E150" s="491" t="s">
        <v>1530</v>
      </c>
      <c r="F150" s="491" t="s">
        <v>231</v>
      </c>
      <c r="G150" s="583">
        <v>25</v>
      </c>
      <c r="H150" s="591">
        <f t="shared" si="2"/>
        <v>502220</v>
      </c>
      <c r="I150" s="574"/>
      <c r="J150" s="584">
        <v>20088.8</v>
      </c>
      <c r="K150" s="582"/>
      <c r="L150" s="1"/>
      <c r="M150" s="1"/>
      <c r="N150" s="1"/>
      <c r="O150" s="1"/>
      <c r="P150" s="1"/>
      <c r="Q150" s="1"/>
      <c r="R150" s="1"/>
      <c r="S150" s="1"/>
      <c r="T150" s="1"/>
      <c r="U150" s="1"/>
      <c r="V150" s="1"/>
      <c r="W150" s="1"/>
      <c r="X150" s="1"/>
      <c r="Y150" s="1"/>
      <c r="Z150" s="1"/>
    </row>
    <row r="151" spans="1:26" ht="30" customHeight="1" x14ac:dyDescent="0.35">
      <c r="A151" s="1"/>
      <c r="B151" s="454" t="s">
        <v>554</v>
      </c>
      <c r="C151" s="454" t="s">
        <v>2438</v>
      </c>
      <c r="D151" s="454" t="s">
        <v>2439</v>
      </c>
      <c r="E151" s="491" t="s">
        <v>1531</v>
      </c>
      <c r="F151" s="491" t="s">
        <v>26</v>
      </c>
      <c r="G151" s="583">
        <v>25</v>
      </c>
      <c r="H151" s="591">
        <f t="shared" si="2"/>
        <v>242519.99999999997</v>
      </c>
      <c r="I151" s="574"/>
      <c r="J151" s="584">
        <v>9700.7999999999993</v>
      </c>
      <c r="K151" s="582"/>
      <c r="L151" s="1"/>
      <c r="M151" s="1"/>
      <c r="N151" s="1"/>
      <c r="O151" s="1"/>
      <c r="P151" s="1"/>
      <c r="Q151" s="1"/>
      <c r="R151" s="1"/>
      <c r="S151" s="1"/>
      <c r="T151" s="1"/>
      <c r="U151" s="1"/>
      <c r="V151" s="1"/>
      <c r="W151" s="1"/>
      <c r="X151" s="1"/>
      <c r="Y151" s="1"/>
      <c r="Z151" s="1"/>
    </row>
    <row r="152" spans="1:26" ht="30" customHeight="1" x14ac:dyDescent="0.35">
      <c r="A152" s="1"/>
      <c r="B152" s="454" t="s">
        <v>554</v>
      </c>
      <c r="C152" s="454" t="s">
        <v>2440</v>
      </c>
      <c r="D152" s="454" t="s">
        <v>2441</v>
      </c>
      <c r="E152" s="491" t="s">
        <v>1531</v>
      </c>
      <c r="F152" s="491" t="s">
        <v>26</v>
      </c>
      <c r="G152" s="583">
        <v>25</v>
      </c>
      <c r="H152" s="591">
        <f t="shared" si="2"/>
        <v>242519.99999999997</v>
      </c>
      <c r="I152" s="574"/>
      <c r="J152" s="584">
        <v>9700.7999999999993</v>
      </c>
      <c r="K152" s="582"/>
      <c r="L152" s="1"/>
      <c r="M152" s="1"/>
      <c r="N152" s="1"/>
      <c r="O152" s="1"/>
      <c r="P152" s="1"/>
      <c r="Q152" s="1"/>
      <c r="R152" s="1"/>
      <c r="S152" s="1"/>
      <c r="T152" s="1"/>
      <c r="U152" s="1"/>
      <c r="V152" s="1"/>
      <c r="W152" s="1"/>
      <c r="X152" s="1"/>
      <c r="Y152" s="1"/>
      <c r="Z152" s="1"/>
    </row>
    <row r="153" spans="1:26" ht="30" customHeight="1" x14ac:dyDescent="0.35">
      <c r="A153" s="1"/>
      <c r="B153" s="454" t="s">
        <v>554</v>
      </c>
      <c r="C153" s="454" t="s">
        <v>2442</v>
      </c>
      <c r="D153" s="454" t="s">
        <v>2443</v>
      </c>
      <c r="E153" s="491" t="s">
        <v>1532</v>
      </c>
      <c r="F153" s="491" t="s">
        <v>318</v>
      </c>
      <c r="G153" s="583">
        <v>25</v>
      </c>
      <c r="H153" s="591">
        <f t="shared" si="2"/>
        <v>462645</v>
      </c>
      <c r="I153" s="574"/>
      <c r="J153" s="590">
        <v>18505.8</v>
      </c>
      <c r="K153" s="582"/>
      <c r="L153" s="1"/>
      <c r="M153" s="1"/>
      <c r="N153" s="1"/>
      <c r="O153" s="1"/>
      <c r="P153" s="1"/>
      <c r="Q153" s="1"/>
      <c r="R153" s="1"/>
      <c r="S153" s="1"/>
      <c r="T153" s="1"/>
      <c r="U153" s="1"/>
      <c r="V153" s="1"/>
      <c r="W153" s="1"/>
      <c r="X153" s="1"/>
      <c r="Y153" s="1"/>
      <c r="Z153" s="1"/>
    </row>
    <row r="154" spans="1:26" ht="30" customHeight="1" x14ac:dyDescent="0.35">
      <c r="A154" s="1"/>
      <c r="B154" s="454" t="s">
        <v>554</v>
      </c>
      <c r="C154" s="454" t="s">
        <v>2444</v>
      </c>
      <c r="D154" s="454" t="s">
        <v>2445</v>
      </c>
      <c r="E154" s="491" t="s">
        <v>1532</v>
      </c>
      <c r="F154" s="491" t="s">
        <v>26</v>
      </c>
      <c r="G154" s="583">
        <v>25</v>
      </c>
      <c r="H154" s="591">
        <f t="shared" si="2"/>
        <v>242519.99999999997</v>
      </c>
      <c r="I154" s="574"/>
      <c r="J154" s="584">
        <v>9700.7999999999993</v>
      </c>
      <c r="K154" s="582"/>
      <c r="L154" s="1"/>
      <c r="M154" s="1"/>
      <c r="N154" s="1"/>
      <c r="O154" s="1"/>
      <c r="P154" s="1"/>
      <c r="Q154" s="1"/>
      <c r="R154" s="1"/>
      <c r="S154" s="1"/>
      <c r="T154" s="1"/>
      <c r="U154" s="1"/>
      <c r="V154" s="1"/>
      <c r="W154" s="1"/>
      <c r="X154" s="1"/>
      <c r="Y154" s="1"/>
      <c r="Z154" s="1"/>
    </row>
    <row r="155" spans="1:26" ht="30" customHeight="1" x14ac:dyDescent="0.35">
      <c r="A155" s="1"/>
      <c r="B155" s="454" t="s">
        <v>554</v>
      </c>
      <c r="C155" s="454" t="s">
        <v>2446</v>
      </c>
      <c r="D155" s="454" t="s">
        <v>2447</v>
      </c>
      <c r="E155" s="491" t="s">
        <v>1532</v>
      </c>
      <c r="F155" s="491" t="s">
        <v>26</v>
      </c>
      <c r="G155" s="583">
        <v>25</v>
      </c>
      <c r="H155" s="591">
        <f t="shared" si="2"/>
        <v>242519.99999999997</v>
      </c>
      <c r="I155" s="574"/>
      <c r="J155" s="584">
        <v>9700.7999999999993</v>
      </c>
      <c r="K155" s="582"/>
      <c r="L155" s="1"/>
      <c r="M155" s="1"/>
      <c r="N155" s="1"/>
      <c r="O155" s="1"/>
      <c r="P155" s="1"/>
      <c r="Q155" s="1"/>
      <c r="R155" s="1"/>
      <c r="S155" s="1"/>
      <c r="T155" s="1"/>
      <c r="U155" s="1"/>
      <c r="V155" s="1"/>
      <c r="W155" s="1"/>
      <c r="X155" s="1"/>
      <c r="Y155" s="1"/>
      <c r="Z155" s="1"/>
    </row>
    <row r="156" spans="1:26" ht="30" customHeight="1" x14ac:dyDescent="0.35">
      <c r="A156" s="1"/>
      <c r="B156" s="454" t="s">
        <v>554</v>
      </c>
      <c r="C156" s="454" t="s">
        <v>2448</v>
      </c>
      <c r="D156" s="454" t="s">
        <v>2449</v>
      </c>
      <c r="E156" s="491" t="s">
        <v>1532</v>
      </c>
      <c r="F156" s="491" t="s">
        <v>26</v>
      </c>
      <c r="G156" s="583">
        <v>25</v>
      </c>
      <c r="H156" s="591">
        <f t="shared" si="2"/>
        <v>242519.99999999997</v>
      </c>
      <c r="I156" s="574"/>
      <c r="J156" s="584">
        <v>9700.7999999999993</v>
      </c>
      <c r="K156" s="582"/>
      <c r="L156" s="1"/>
      <c r="M156" s="1"/>
      <c r="N156" s="1"/>
      <c r="O156" s="1"/>
      <c r="P156" s="1"/>
      <c r="Q156" s="1"/>
      <c r="R156" s="1"/>
      <c r="S156" s="1"/>
      <c r="T156" s="1"/>
      <c r="U156" s="1"/>
      <c r="V156" s="1"/>
      <c r="W156" s="1"/>
      <c r="X156" s="1"/>
      <c r="Y156" s="1"/>
      <c r="Z156" s="1"/>
    </row>
    <row r="157" spans="1:26" ht="30" customHeight="1" x14ac:dyDescent="0.35">
      <c r="A157" s="1"/>
      <c r="B157" s="454" t="s">
        <v>554</v>
      </c>
      <c r="C157" s="454" t="s">
        <v>2450</v>
      </c>
      <c r="D157" s="454" t="s">
        <v>2451</v>
      </c>
      <c r="E157" s="491" t="s">
        <v>1532</v>
      </c>
      <c r="F157" s="491" t="s">
        <v>44</v>
      </c>
      <c r="G157" s="583">
        <v>25</v>
      </c>
      <c r="H157" s="591">
        <f t="shared" si="2"/>
        <v>390520</v>
      </c>
      <c r="I157" s="574"/>
      <c r="J157" s="584">
        <v>15620.8</v>
      </c>
      <c r="K157" s="582"/>
      <c r="L157" s="1"/>
      <c r="M157" s="1"/>
      <c r="N157" s="1"/>
      <c r="O157" s="1"/>
      <c r="P157" s="1"/>
      <c r="Q157" s="1"/>
      <c r="R157" s="1"/>
      <c r="S157" s="1"/>
      <c r="T157" s="1"/>
      <c r="U157" s="1"/>
      <c r="V157" s="1"/>
      <c r="W157" s="1"/>
      <c r="X157" s="1"/>
      <c r="Y157" s="1"/>
      <c r="Z157" s="1"/>
    </row>
    <row r="158" spans="1:26" ht="30" customHeight="1" x14ac:dyDescent="0.35">
      <c r="A158" s="1"/>
      <c r="B158" s="454" t="s">
        <v>554</v>
      </c>
      <c r="C158" s="454" t="s">
        <v>2452</v>
      </c>
      <c r="D158" s="454" t="s">
        <v>2453</v>
      </c>
      <c r="E158" s="491" t="s">
        <v>1533</v>
      </c>
      <c r="F158" s="491" t="s">
        <v>1511</v>
      </c>
      <c r="G158" s="583">
        <v>25</v>
      </c>
      <c r="H158" s="591">
        <f t="shared" si="2"/>
        <v>301895</v>
      </c>
      <c r="I158" s="574"/>
      <c r="J158" s="584">
        <v>12075.8</v>
      </c>
      <c r="K158" s="582"/>
      <c r="L158" s="1"/>
      <c r="M158" s="1"/>
      <c r="N158" s="1"/>
      <c r="O158" s="1"/>
      <c r="P158" s="1"/>
      <c r="Q158" s="1"/>
      <c r="R158" s="1"/>
      <c r="S158" s="1"/>
      <c r="T158" s="1"/>
      <c r="U158" s="1"/>
      <c r="V158" s="1"/>
      <c r="W158" s="1"/>
      <c r="X158" s="1"/>
      <c r="Y158" s="1"/>
      <c r="Z158" s="1"/>
    </row>
    <row r="159" spans="1:26" ht="30" customHeight="1" x14ac:dyDescent="0.35">
      <c r="A159" s="1"/>
      <c r="B159" s="454" t="s">
        <v>554</v>
      </c>
      <c r="C159" s="454" t="s">
        <v>2454</v>
      </c>
      <c r="D159" s="454" t="s">
        <v>2455</v>
      </c>
      <c r="E159" s="491" t="s">
        <v>1533</v>
      </c>
      <c r="F159" s="491" t="s">
        <v>26</v>
      </c>
      <c r="G159" s="583">
        <v>25</v>
      </c>
      <c r="H159" s="591">
        <f t="shared" si="2"/>
        <v>242519.99999999997</v>
      </c>
      <c r="I159" s="574"/>
      <c r="J159" s="584">
        <v>9700.7999999999993</v>
      </c>
      <c r="K159" s="582"/>
      <c r="L159" s="1"/>
      <c r="M159" s="1"/>
      <c r="N159" s="1"/>
      <c r="O159" s="1"/>
      <c r="P159" s="1"/>
      <c r="Q159" s="1"/>
      <c r="R159" s="1"/>
      <c r="S159" s="1"/>
      <c r="T159" s="1"/>
      <c r="U159" s="1"/>
      <c r="V159" s="1"/>
      <c r="W159" s="1"/>
      <c r="X159" s="1"/>
      <c r="Y159" s="1"/>
      <c r="Z159" s="1"/>
    </row>
    <row r="160" spans="1:26" ht="30" customHeight="1" x14ac:dyDescent="0.35">
      <c r="A160" s="1"/>
      <c r="B160" s="454" t="s">
        <v>554</v>
      </c>
      <c r="C160" s="454" t="s">
        <v>2456</v>
      </c>
      <c r="D160" s="454" t="s">
        <v>2457</v>
      </c>
      <c r="E160" s="491" t="s">
        <v>1533</v>
      </c>
      <c r="F160" s="491" t="s">
        <v>26</v>
      </c>
      <c r="G160" s="583">
        <v>25</v>
      </c>
      <c r="H160" s="591">
        <f t="shared" si="2"/>
        <v>242519.99999999997</v>
      </c>
      <c r="I160" s="574"/>
      <c r="J160" s="584">
        <v>9700.7999999999993</v>
      </c>
      <c r="K160" s="582"/>
      <c r="L160" s="1"/>
      <c r="M160" s="1"/>
      <c r="N160" s="1"/>
      <c r="O160" s="1"/>
      <c r="P160" s="1"/>
      <c r="Q160" s="1"/>
      <c r="R160" s="1"/>
      <c r="S160" s="1"/>
      <c r="T160" s="1"/>
      <c r="U160" s="1"/>
      <c r="V160" s="1"/>
      <c r="W160" s="1"/>
      <c r="X160" s="1"/>
      <c r="Y160" s="1"/>
      <c r="Z160" s="1"/>
    </row>
    <row r="161" spans="1:26" ht="30" customHeight="1" x14ac:dyDescent="0.35">
      <c r="A161" s="1"/>
      <c r="B161" s="454" t="s">
        <v>554</v>
      </c>
      <c r="C161" s="454" t="s">
        <v>2458</v>
      </c>
      <c r="D161" s="454" t="s">
        <v>2459</v>
      </c>
      <c r="E161" s="491" t="s">
        <v>1534</v>
      </c>
      <c r="F161" s="491" t="s">
        <v>416</v>
      </c>
      <c r="G161" s="583">
        <v>25</v>
      </c>
      <c r="H161" s="591">
        <f t="shared" si="2"/>
        <v>249519.99999999997</v>
      </c>
      <c r="I161" s="574"/>
      <c r="J161" s="584">
        <v>9980.7999999999993</v>
      </c>
      <c r="K161" s="582"/>
      <c r="L161" s="1"/>
      <c r="M161" s="1"/>
      <c r="N161" s="1"/>
      <c r="O161" s="1"/>
      <c r="P161" s="1"/>
      <c r="Q161" s="1"/>
      <c r="R161" s="1"/>
      <c r="S161" s="1"/>
      <c r="T161" s="1"/>
      <c r="U161" s="1"/>
      <c r="V161" s="1"/>
      <c r="W161" s="1"/>
      <c r="X161" s="1"/>
      <c r="Y161" s="1"/>
      <c r="Z161" s="1"/>
    </row>
    <row r="162" spans="1:26" ht="30" customHeight="1" x14ac:dyDescent="0.35">
      <c r="A162" s="1"/>
      <c r="B162" s="454" t="s">
        <v>554</v>
      </c>
      <c r="C162" s="454" t="s">
        <v>2460</v>
      </c>
      <c r="D162" s="454" t="s">
        <v>2461</v>
      </c>
      <c r="E162" s="491" t="s">
        <v>1534</v>
      </c>
      <c r="F162" s="491" t="s">
        <v>416</v>
      </c>
      <c r="G162" s="583">
        <v>25</v>
      </c>
      <c r="H162" s="591">
        <f t="shared" si="2"/>
        <v>249519.99999999997</v>
      </c>
      <c r="I162" s="574"/>
      <c r="J162" s="584">
        <v>9980.7999999999993</v>
      </c>
      <c r="K162" s="582"/>
      <c r="L162" s="1"/>
      <c r="M162" s="1"/>
      <c r="N162" s="1"/>
      <c r="O162" s="1"/>
      <c r="P162" s="1"/>
      <c r="Q162" s="1"/>
      <c r="R162" s="1"/>
      <c r="S162" s="1"/>
      <c r="T162" s="1"/>
      <c r="U162" s="1"/>
      <c r="V162" s="1"/>
      <c r="W162" s="1"/>
      <c r="X162" s="1"/>
      <c r="Y162" s="1"/>
      <c r="Z162" s="1"/>
    </row>
    <row r="163" spans="1:26" ht="30" customHeight="1" x14ac:dyDescent="0.35">
      <c r="A163" s="1"/>
      <c r="B163" s="454" t="s">
        <v>554</v>
      </c>
      <c r="C163" s="454" t="s">
        <v>2462</v>
      </c>
      <c r="D163" s="454" t="s">
        <v>2463</v>
      </c>
      <c r="E163" s="491" t="s">
        <v>1535</v>
      </c>
      <c r="F163" s="491" t="s">
        <v>450</v>
      </c>
      <c r="G163" s="583">
        <v>15</v>
      </c>
      <c r="H163" s="591">
        <f t="shared" si="2"/>
        <v>493137.00000000006</v>
      </c>
      <c r="I163" s="574"/>
      <c r="J163" s="584">
        <v>32875.800000000003</v>
      </c>
      <c r="K163" s="582"/>
      <c r="L163" s="1"/>
      <c r="M163" s="1"/>
      <c r="N163" s="1"/>
      <c r="O163" s="1"/>
      <c r="P163" s="1"/>
      <c r="Q163" s="1"/>
      <c r="R163" s="1"/>
      <c r="S163" s="1"/>
      <c r="T163" s="1"/>
      <c r="U163" s="1"/>
      <c r="V163" s="1"/>
      <c r="W163" s="1"/>
      <c r="X163" s="1"/>
      <c r="Y163" s="1"/>
      <c r="Z163" s="1"/>
    </row>
    <row r="164" spans="1:26" ht="30" customHeight="1" x14ac:dyDescent="0.35">
      <c r="A164" s="1"/>
      <c r="B164" s="454" t="s">
        <v>554</v>
      </c>
      <c r="C164" s="454" t="s">
        <v>2464</v>
      </c>
      <c r="D164" s="454" t="s">
        <v>2465</v>
      </c>
      <c r="E164" s="491" t="s">
        <v>1535</v>
      </c>
      <c r="F164" s="491" t="s">
        <v>488</v>
      </c>
      <c r="G164" s="583">
        <v>25</v>
      </c>
      <c r="H164" s="591">
        <f t="shared" si="2"/>
        <v>272895</v>
      </c>
      <c r="I164" s="366"/>
      <c r="J164" s="584">
        <v>10915.8</v>
      </c>
      <c r="K164" s="579"/>
      <c r="L164" s="1"/>
      <c r="M164" s="309"/>
      <c r="N164" s="310"/>
      <c r="O164" s="1"/>
      <c r="P164" s="318"/>
      <c r="Q164" s="309"/>
      <c r="R164" s="310"/>
      <c r="S164" s="1"/>
      <c r="T164" s="1"/>
      <c r="U164" s="1"/>
      <c r="V164" s="1"/>
      <c r="W164" s="1"/>
      <c r="X164" s="1"/>
      <c r="Y164" s="1"/>
      <c r="Z164" s="1"/>
    </row>
    <row r="165" spans="1:26" ht="30" customHeight="1" x14ac:dyDescent="0.35">
      <c r="A165" s="1"/>
      <c r="B165" s="454" t="s">
        <v>554</v>
      </c>
      <c r="C165" s="454" t="s">
        <v>2466</v>
      </c>
      <c r="D165" s="454" t="s">
        <v>2467</v>
      </c>
      <c r="E165" s="491" t="s">
        <v>1535</v>
      </c>
      <c r="F165" s="491" t="s">
        <v>488</v>
      </c>
      <c r="G165" s="583">
        <v>25</v>
      </c>
      <c r="H165" s="591">
        <f t="shared" si="2"/>
        <v>272895</v>
      </c>
      <c r="I165" s="366"/>
      <c r="J165" s="584">
        <v>10915.8</v>
      </c>
      <c r="K165" s="579"/>
      <c r="L165" s="1"/>
      <c r="M165" s="309"/>
      <c r="N165" s="310"/>
      <c r="O165" s="1"/>
      <c r="P165" s="318"/>
      <c r="Q165" s="309"/>
      <c r="R165" s="310"/>
      <c r="S165" s="1"/>
      <c r="T165" s="1"/>
      <c r="U165" s="1"/>
      <c r="V165" s="1"/>
      <c r="W165" s="1"/>
      <c r="X165" s="1"/>
      <c r="Y165" s="1"/>
      <c r="Z165" s="1"/>
    </row>
    <row r="166" spans="1:26" ht="22.5" customHeight="1" x14ac:dyDescent="0.35">
      <c r="A166" s="1"/>
      <c r="B166" s="202" t="s">
        <v>12</v>
      </c>
      <c r="C166" s="202"/>
      <c r="D166" s="202"/>
      <c r="E166" s="202"/>
      <c r="F166" s="202"/>
      <c r="G166" s="203">
        <f>SUM(G11:G165)</f>
        <v>3865</v>
      </c>
      <c r="H166" s="338">
        <f>SUM(H11:H165)</f>
        <v>54652042</v>
      </c>
      <c r="I166" s="202"/>
      <c r="J166" s="1"/>
      <c r="K166" s="1"/>
      <c r="L166" s="1"/>
      <c r="M166" s="1"/>
      <c r="N166" s="1"/>
      <c r="O166" s="1"/>
      <c r="P166" s="1"/>
      <c r="Q166" s="1"/>
      <c r="R166" s="1"/>
      <c r="S166" s="1"/>
      <c r="T166" s="1"/>
      <c r="U166" s="1"/>
      <c r="V166" s="1"/>
      <c r="W166" s="1"/>
      <c r="X166" s="1"/>
      <c r="Y166" s="1"/>
      <c r="Z166" s="1"/>
    </row>
    <row r="167" spans="1:26" ht="21.5" customHeight="1" x14ac:dyDescent="0.35">
      <c r="A167" s="1"/>
      <c r="B167" s="288"/>
      <c r="C167" s="288"/>
      <c r="D167" s="288"/>
      <c r="E167" s="288"/>
      <c r="F167" s="288"/>
      <c r="G167" s="289"/>
      <c r="H167" s="290"/>
      <c r="I167" s="288"/>
      <c r="J167" s="1"/>
      <c r="K167" s="1"/>
      <c r="L167" s="1"/>
      <c r="M167" s="1"/>
      <c r="N167" s="1"/>
      <c r="O167" s="1"/>
      <c r="P167" s="1"/>
      <c r="Q167" s="1"/>
      <c r="R167" s="1"/>
      <c r="S167" s="1"/>
      <c r="T167" s="1"/>
      <c r="U167" s="1"/>
      <c r="V167" s="1"/>
      <c r="W167" s="1"/>
      <c r="X167" s="1"/>
      <c r="Y167" s="1"/>
      <c r="Z167" s="1"/>
    </row>
    <row r="168" spans="1:26" ht="17.5" customHeight="1" x14ac:dyDescent="0.35">
      <c r="A168" s="1"/>
      <c r="B168" s="575" t="s">
        <v>704</v>
      </c>
      <c r="C168" s="187"/>
      <c r="D168" s="187"/>
      <c r="E168" s="575" t="s">
        <v>705</v>
      </c>
      <c r="F168" s="187"/>
      <c r="G168" s="187" t="s">
        <v>14</v>
      </c>
      <c r="H168" s="187"/>
      <c r="I168" s="187"/>
      <c r="J168" s="1"/>
      <c r="K168" s="1"/>
      <c r="L168" s="1"/>
      <c r="M168" s="1"/>
      <c r="N168" s="1"/>
      <c r="O168" s="1"/>
      <c r="P168" s="1"/>
      <c r="Q168" s="1"/>
      <c r="R168" s="1"/>
      <c r="S168" s="1"/>
      <c r="T168" s="1"/>
      <c r="U168" s="1"/>
      <c r="V168" s="1"/>
      <c r="W168" s="1"/>
      <c r="X168" s="1"/>
      <c r="Y168" s="1"/>
      <c r="Z168" s="1"/>
    </row>
    <row r="169" spans="1:26" ht="18" customHeight="1" x14ac:dyDescent="0.35">
      <c r="A169" s="1"/>
      <c r="B169" s="187"/>
      <c r="C169" s="187"/>
      <c r="D169" s="187"/>
      <c r="E169" s="187"/>
      <c r="F169" s="187"/>
      <c r="G169" s="187"/>
      <c r="H169" s="187"/>
      <c r="I169" s="187"/>
      <c r="J169" s="1"/>
      <c r="K169" s="1"/>
      <c r="L169" s="1"/>
      <c r="M169" s="1"/>
      <c r="N169" s="1"/>
      <c r="O169" s="1"/>
      <c r="P169" s="1"/>
      <c r="Q169" s="1"/>
      <c r="R169" s="1"/>
      <c r="S169" s="1"/>
      <c r="T169" s="1"/>
      <c r="U169" s="1"/>
      <c r="V169" s="1"/>
      <c r="W169" s="1"/>
      <c r="X169" s="1"/>
      <c r="Y169" s="1"/>
      <c r="Z169" s="1"/>
    </row>
    <row r="170" spans="1:26" ht="22" customHeight="1" x14ac:dyDescent="0.35">
      <c r="A170" s="1"/>
      <c r="B170" s="187"/>
      <c r="C170" s="187"/>
      <c r="D170" s="187"/>
      <c r="E170" s="187"/>
      <c r="F170" s="187"/>
      <c r="G170" s="187"/>
      <c r="H170" s="187"/>
      <c r="I170" s="187"/>
      <c r="J170" s="309"/>
      <c r="K170" s="1"/>
      <c r="L170" s="1"/>
      <c r="M170" s="1"/>
      <c r="N170" s="1"/>
      <c r="O170" s="1"/>
      <c r="P170" s="1"/>
      <c r="Q170" s="1"/>
      <c r="R170" s="1"/>
      <c r="S170" s="1"/>
      <c r="T170" s="1"/>
      <c r="U170" s="1"/>
      <c r="V170" s="1"/>
      <c r="W170" s="1"/>
      <c r="X170" s="1"/>
      <c r="Y170" s="1"/>
      <c r="Z170" s="1"/>
    </row>
    <row r="171" spans="1:26" ht="14.25" customHeight="1" x14ac:dyDescent="0.35">
      <c r="A171" s="1"/>
      <c r="B171" s="722" t="s">
        <v>545</v>
      </c>
      <c r="C171" s="723"/>
      <c r="D171" s="187"/>
      <c r="E171" s="189" t="s">
        <v>15</v>
      </c>
      <c r="F171" s="190"/>
      <c r="G171" s="189" t="s">
        <v>16</v>
      </c>
      <c r="H171" s="191"/>
      <c r="I171" s="191"/>
      <c r="J171" s="310"/>
      <c r="K171" s="1"/>
      <c r="L171" s="1"/>
      <c r="M171" s="1"/>
      <c r="N171" s="1"/>
      <c r="O171" s="1"/>
      <c r="P171" s="1"/>
      <c r="Q171" s="1"/>
      <c r="R171" s="1"/>
      <c r="S171" s="1"/>
      <c r="T171" s="1"/>
      <c r="U171" s="1"/>
      <c r="V171" s="1"/>
      <c r="W171" s="1"/>
      <c r="X171" s="1"/>
      <c r="Y171" s="1"/>
      <c r="Z171" s="1"/>
    </row>
    <row r="172" spans="1:26" ht="14.25" customHeight="1" x14ac:dyDescent="0.35">
      <c r="A172" s="1"/>
      <c r="B172" s="192" t="s">
        <v>17</v>
      </c>
      <c r="C172" s="187"/>
      <c r="D172" s="1"/>
      <c r="E172" s="192" t="s">
        <v>18</v>
      </c>
      <c r="F172" s="187"/>
      <c r="G172" s="724" t="s">
        <v>19</v>
      </c>
      <c r="H172" s="725"/>
      <c r="I172" s="725"/>
      <c r="J172" s="1"/>
      <c r="K172" s="1"/>
      <c r="L172" s="1"/>
      <c r="M172" s="1"/>
      <c r="N172" s="1"/>
      <c r="O172" s="1"/>
      <c r="P172" s="1"/>
      <c r="Q172" s="1"/>
      <c r="R172" s="1"/>
      <c r="S172" s="1"/>
      <c r="T172" s="1"/>
      <c r="U172" s="1"/>
      <c r="V172" s="1"/>
      <c r="W172" s="1"/>
      <c r="X172" s="1"/>
      <c r="Y172" s="1"/>
      <c r="Z172" s="1"/>
    </row>
    <row r="173" spans="1:26" ht="8" customHeight="1" x14ac:dyDescent="0.35">
      <c r="A173" s="1"/>
      <c r="B173" s="187"/>
      <c r="C173" s="187"/>
      <c r="D173" s="187"/>
      <c r="E173" s="187"/>
      <c r="F173" s="187"/>
      <c r="G173" s="187"/>
      <c r="H173" s="187"/>
      <c r="I173" s="187"/>
      <c r="J173" s="1"/>
      <c r="K173" s="1"/>
      <c r="L173" s="1"/>
      <c r="M173" s="1"/>
      <c r="N173" s="1"/>
      <c r="O173" s="1"/>
      <c r="P173" s="1"/>
      <c r="Q173" s="1"/>
      <c r="R173" s="1"/>
      <c r="S173" s="1"/>
      <c r="T173" s="1"/>
      <c r="U173" s="1"/>
      <c r="V173" s="1"/>
      <c r="W173" s="1"/>
      <c r="X173" s="1"/>
      <c r="Y173" s="1"/>
      <c r="Z173" s="1"/>
    </row>
    <row r="174" spans="1:26" ht="14.25" customHeight="1" x14ac:dyDescent="0.35">
      <c r="A174" s="1"/>
      <c r="B174" s="191" t="s">
        <v>2472</v>
      </c>
      <c r="C174" s="191"/>
      <c r="D174" s="187"/>
      <c r="E174" s="191" t="s">
        <v>544</v>
      </c>
      <c r="F174" s="187"/>
      <c r="G174" s="191" t="s">
        <v>544</v>
      </c>
      <c r="H174" s="191"/>
      <c r="I174" s="191"/>
      <c r="J174" s="1"/>
      <c r="K174" s="1"/>
      <c r="L174" s="1"/>
      <c r="M174" s="1"/>
      <c r="N174" s="1"/>
      <c r="O174" s="1"/>
      <c r="P174" s="1"/>
      <c r="Q174" s="1"/>
      <c r="R174" s="1"/>
      <c r="S174" s="1"/>
      <c r="T174" s="1"/>
      <c r="U174" s="1"/>
      <c r="V174" s="1"/>
      <c r="W174" s="1"/>
      <c r="X174" s="1"/>
      <c r="Y174" s="1"/>
      <c r="Z174" s="1"/>
    </row>
    <row r="175" spans="1:26" ht="14.25" customHeight="1" x14ac:dyDescent="0.3">
      <c r="A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94"/>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88"/>
      <c r="H178" s="195"/>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88"/>
      <c r="H179" s="195"/>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88"/>
      <c r="H180" s="195"/>
      <c r="I180" s="29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88"/>
      <c r="H181" s="195"/>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31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row r="376" spans="1:26" ht="15.75" customHeight="1" x14ac:dyDescent="0.3"/>
    <row r="377" spans="1:26" ht="15.75" customHeight="1" x14ac:dyDescent="0.3"/>
    <row r="378" spans="1:26" ht="15.75" customHeight="1" x14ac:dyDescent="0.3"/>
    <row r="379" spans="1:26" ht="15.75" customHeight="1" x14ac:dyDescent="0.3"/>
    <row r="380" spans="1:26" ht="15.75" customHeight="1" x14ac:dyDescent="0.3"/>
    <row r="381" spans="1:26" ht="15.75" customHeight="1" x14ac:dyDescent="0.3"/>
    <row r="382" spans="1:26" ht="15.75" customHeight="1" x14ac:dyDescent="0.3"/>
    <row r="383" spans="1:26" ht="15.75" customHeight="1" x14ac:dyDescent="0.3"/>
    <row r="384" spans="1:26"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row r="1046" ht="15.75" customHeight="1" x14ac:dyDescent="0.3"/>
    <row r="1047" ht="15.75" customHeight="1" x14ac:dyDescent="0.3"/>
    <row r="1048" ht="15.75" customHeight="1" x14ac:dyDescent="0.3"/>
    <row r="1049" ht="15.75" customHeight="1" x14ac:dyDescent="0.3"/>
    <row r="1050" ht="15.75" customHeight="1" x14ac:dyDescent="0.3"/>
    <row r="1051" ht="15.75" customHeight="1" x14ac:dyDescent="0.3"/>
    <row r="1052" ht="15.75" customHeight="1" x14ac:dyDescent="0.3"/>
    <row r="1053" ht="15.75" customHeight="1" x14ac:dyDescent="0.3"/>
    <row r="1054" ht="15.75" customHeight="1" x14ac:dyDescent="0.3"/>
    <row r="1055" ht="15.75" customHeight="1" x14ac:dyDescent="0.3"/>
    <row r="1056" ht="15.75" customHeight="1" x14ac:dyDescent="0.3"/>
    <row r="1057" ht="15.75" customHeight="1" x14ac:dyDescent="0.3"/>
    <row r="1058" ht="15.75" customHeight="1" x14ac:dyDescent="0.3"/>
    <row r="1059" ht="15.75" customHeight="1" x14ac:dyDescent="0.3"/>
    <row r="1060" ht="15.75" customHeight="1" x14ac:dyDescent="0.3"/>
    <row r="1061" ht="15.75" customHeight="1" x14ac:dyDescent="0.3"/>
    <row r="1062" ht="15.75" customHeight="1" x14ac:dyDescent="0.3"/>
    <row r="1063" ht="15.75" customHeight="1" x14ac:dyDescent="0.3"/>
    <row r="1064" ht="15.75" customHeight="1" x14ac:dyDescent="0.3"/>
    <row r="1065" ht="15.75" customHeight="1" x14ac:dyDescent="0.3"/>
    <row r="1066" ht="15.75" customHeight="1" x14ac:dyDescent="0.3"/>
    <row r="1067" ht="15.75" customHeight="1" x14ac:dyDescent="0.3"/>
    <row r="1068" ht="15.75" customHeight="1" x14ac:dyDescent="0.3"/>
    <row r="1069" ht="15.75" customHeight="1" x14ac:dyDescent="0.3"/>
    <row r="1070" ht="15.75" customHeight="1" x14ac:dyDescent="0.3"/>
    <row r="1071" ht="15.75" customHeight="1" x14ac:dyDescent="0.3"/>
    <row r="1072" ht="15.75" customHeight="1" x14ac:dyDescent="0.3"/>
    <row r="1073" ht="15.75" customHeight="1" x14ac:dyDescent="0.3"/>
    <row r="1074" ht="15.75" customHeight="1" x14ac:dyDescent="0.3"/>
    <row r="1075" ht="15.75" customHeight="1" x14ac:dyDescent="0.3"/>
    <row r="1076" ht="15.75" customHeight="1" x14ac:dyDescent="0.3"/>
    <row r="1077" ht="15.75" customHeight="1" x14ac:dyDescent="0.3"/>
    <row r="1078" ht="15.75" customHeight="1" x14ac:dyDescent="0.3"/>
    <row r="1079" ht="15.75" customHeight="1" x14ac:dyDescent="0.3"/>
    <row r="1080" ht="15.75" customHeight="1" x14ac:dyDescent="0.3"/>
    <row r="1081" ht="15.75" customHeight="1" x14ac:dyDescent="0.3"/>
    <row r="1082" ht="15.75" customHeight="1" x14ac:dyDescent="0.3"/>
    <row r="1083" ht="15.75" customHeight="1" x14ac:dyDescent="0.3"/>
    <row r="1084" ht="15.75" customHeight="1" x14ac:dyDescent="0.3"/>
    <row r="1085" ht="15.75" customHeight="1" x14ac:dyDescent="0.3"/>
    <row r="1086" ht="15.75" customHeight="1" x14ac:dyDescent="0.3"/>
    <row r="1087" ht="15.75" customHeight="1" x14ac:dyDescent="0.3"/>
    <row r="1088" ht="15.75" customHeight="1" x14ac:dyDescent="0.3"/>
    <row r="1089" ht="15.75" customHeight="1" x14ac:dyDescent="0.3"/>
    <row r="1090" ht="15.75" customHeight="1" x14ac:dyDescent="0.3"/>
    <row r="1091" ht="15.75" customHeight="1" x14ac:dyDescent="0.3"/>
    <row r="1092" ht="15.75" customHeight="1" x14ac:dyDescent="0.3"/>
    <row r="1093" ht="15.75" customHeight="1" x14ac:dyDescent="0.3"/>
    <row r="1094" ht="15.75" customHeight="1" x14ac:dyDescent="0.3"/>
    <row r="1095" ht="15.75" customHeight="1" x14ac:dyDescent="0.3"/>
    <row r="1096" ht="15.75" customHeight="1" x14ac:dyDescent="0.3"/>
    <row r="1097" ht="15.75" customHeight="1" x14ac:dyDescent="0.3"/>
    <row r="1098" ht="15.75" customHeight="1" x14ac:dyDescent="0.3"/>
    <row r="1099" ht="15.75" customHeight="1" x14ac:dyDescent="0.3"/>
    <row r="1100" ht="15.75" customHeight="1" x14ac:dyDescent="0.3"/>
    <row r="1101" ht="15.75" customHeight="1" x14ac:dyDescent="0.3"/>
    <row r="1102" ht="15.75" customHeight="1" x14ac:dyDescent="0.3"/>
    <row r="1103" ht="15.75" customHeight="1" x14ac:dyDescent="0.3"/>
    <row r="1104" ht="15.75" customHeight="1" x14ac:dyDescent="0.3"/>
    <row r="1105" ht="15.75" customHeight="1" x14ac:dyDescent="0.3"/>
    <row r="1106" ht="15.75" customHeight="1" x14ac:dyDescent="0.3"/>
    <row r="1107" ht="15.75" customHeight="1" x14ac:dyDescent="0.3"/>
    <row r="1108" ht="15.75" customHeight="1" x14ac:dyDescent="0.3"/>
    <row r="1109" ht="15.75" customHeight="1" x14ac:dyDescent="0.3"/>
    <row r="1110" ht="15.75" customHeight="1" x14ac:dyDescent="0.3"/>
    <row r="1111" ht="15.75" customHeight="1" x14ac:dyDescent="0.3"/>
    <row r="1112" ht="15.75" customHeight="1" x14ac:dyDescent="0.3"/>
    <row r="1113" ht="15.75" customHeight="1" x14ac:dyDescent="0.3"/>
    <row r="1114" ht="15.75" customHeight="1" x14ac:dyDescent="0.3"/>
    <row r="1115" ht="15.75" customHeight="1" x14ac:dyDescent="0.3"/>
    <row r="1116" ht="15.75" customHeight="1" x14ac:dyDescent="0.3"/>
    <row r="1117" ht="15.75" customHeight="1" x14ac:dyDescent="0.3"/>
    <row r="1118" ht="15.75" customHeight="1" x14ac:dyDescent="0.3"/>
    <row r="1119" ht="15.75" customHeight="1" x14ac:dyDescent="0.3"/>
    <row r="1120" ht="15.75" customHeight="1" x14ac:dyDescent="0.3"/>
    <row r="1121" ht="15.75" customHeight="1" x14ac:dyDescent="0.3"/>
    <row r="1122" ht="15.75" customHeight="1" x14ac:dyDescent="0.3"/>
    <row r="1123" ht="15.75" customHeight="1" x14ac:dyDescent="0.3"/>
    <row r="1124" ht="15.75" customHeight="1" x14ac:dyDescent="0.3"/>
    <row r="1125" ht="15.75" customHeight="1" x14ac:dyDescent="0.3"/>
    <row r="1126" ht="15.75" customHeight="1" x14ac:dyDescent="0.3"/>
    <row r="1127" ht="15.75" customHeight="1" x14ac:dyDescent="0.3"/>
    <row r="1128" ht="15.75" customHeight="1" x14ac:dyDescent="0.3"/>
    <row r="1129" ht="15.75" customHeight="1" x14ac:dyDescent="0.3"/>
    <row r="1130" ht="15.75" customHeight="1" x14ac:dyDescent="0.3"/>
    <row r="1131" ht="15.75" customHeight="1" x14ac:dyDescent="0.3"/>
    <row r="1132" ht="15.75" customHeight="1" x14ac:dyDescent="0.3"/>
    <row r="1133" ht="15.75" customHeight="1" x14ac:dyDescent="0.3"/>
    <row r="1134" ht="15.75" customHeight="1" x14ac:dyDescent="0.3"/>
    <row r="1135" ht="15.75" customHeight="1" x14ac:dyDescent="0.3"/>
    <row r="1136" ht="15.75" customHeight="1" x14ac:dyDescent="0.3"/>
    <row r="1137" ht="15.75" customHeight="1" x14ac:dyDescent="0.3"/>
    <row r="1138" ht="15.75" customHeight="1" x14ac:dyDescent="0.3"/>
    <row r="1139" ht="15.75" customHeight="1" x14ac:dyDescent="0.3"/>
    <row r="1140" ht="15.75" customHeight="1" x14ac:dyDescent="0.3"/>
    <row r="1141" ht="15.75" customHeight="1" x14ac:dyDescent="0.3"/>
  </sheetData>
  <autoFilter ref="A10:Z168"/>
  <mergeCells count="16">
    <mergeCell ref="J9:J10"/>
    <mergeCell ref="K9:K10"/>
    <mergeCell ref="B171:C171"/>
    <mergeCell ref="G172:I172"/>
    <mergeCell ref="B2:I2"/>
    <mergeCell ref="B3:I3"/>
    <mergeCell ref="B4:I4"/>
    <mergeCell ref="F6:I6"/>
    <mergeCell ref="B9:B10"/>
    <mergeCell ref="C9:C10"/>
    <mergeCell ref="D9:D10"/>
    <mergeCell ref="E9:E10"/>
    <mergeCell ref="F9:F10"/>
    <mergeCell ref="G9:G10"/>
    <mergeCell ref="H9:H10"/>
    <mergeCell ref="I9:I10"/>
  </mergeCells>
  <dataValidations count="1">
    <dataValidation type="list" allowBlank="1" showInputMessage="1" showErrorMessage="1" sqref="F99 F138 E122">
      <formula1>INDIRECT(SUBSTITUTE(C99," ","_"))</formula1>
    </dataValidation>
  </dataValidations>
  <printOptions horizontalCentered="1"/>
  <pageMargins left="0.25" right="0" top="0.75" bottom="0.75" header="0" footer="0"/>
  <pageSetup paperSize="9"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view="pageBreakPreview" topLeftCell="B8" zoomScale="86" zoomScaleNormal="100" zoomScaleSheetLayoutView="86" workbookViewId="0">
      <selection activeCell="G19" sqref="G19:H19"/>
    </sheetView>
  </sheetViews>
  <sheetFormatPr defaultColWidth="12.6640625" defaultRowHeight="15" customHeight="1" x14ac:dyDescent="0.3"/>
  <cols>
    <col min="1" max="1" width="0.5" style="185" customWidth="1"/>
    <col min="2" max="2" width="15.08203125" style="185" customWidth="1"/>
    <col min="3" max="3" width="23.83203125" style="185" customWidth="1"/>
    <col min="4" max="4" width="24.6640625" style="185" customWidth="1"/>
    <col min="5" max="5" width="37.6640625" style="185" customWidth="1"/>
    <col min="6" max="6" width="34.4140625" style="185" customWidth="1"/>
    <col min="7" max="7" width="10.33203125" style="185" customWidth="1"/>
    <col min="8" max="8" width="16.6640625" style="185" customWidth="1"/>
    <col min="9" max="9" width="13.33203125"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s="550" customFormat="1" ht="14.25" customHeight="1" x14ac:dyDescent="0.35">
      <c r="A3" s="586"/>
      <c r="B3" s="735" t="s">
        <v>23</v>
      </c>
      <c r="C3" s="736"/>
      <c r="D3" s="736"/>
      <c r="E3" s="736"/>
      <c r="F3" s="736"/>
      <c r="G3" s="736"/>
      <c r="H3" s="736"/>
      <c r="I3" s="736"/>
      <c r="J3" s="586"/>
      <c r="K3" s="586"/>
      <c r="L3" s="586"/>
      <c r="M3" s="586"/>
      <c r="N3" s="586"/>
      <c r="O3" s="586"/>
      <c r="P3" s="586"/>
      <c r="Q3" s="586"/>
      <c r="R3" s="586"/>
      <c r="S3" s="586"/>
      <c r="T3" s="586"/>
      <c r="U3" s="586"/>
      <c r="V3" s="586"/>
      <c r="W3" s="586"/>
      <c r="X3" s="586"/>
      <c r="Y3" s="586"/>
      <c r="Z3" s="586"/>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2108</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604"/>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25" customHeight="1" x14ac:dyDescent="0.35">
      <c r="A11" s="1"/>
      <c r="B11" s="454" t="s">
        <v>49</v>
      </c>
      <c r="C11" s="454" t="s">
        <v>2109</v>
      </c>
      <c r="D11" s="454" t="s">
        <v>2110</v>
      </c>
      <c r="E11" s="605" t="s">
        <v>1472</v>
      </c>
      <c r="F11" s="605" t="s">
        <v>147</v>
      </c>
      <c r="G11" s="597">
        <v>25</v>
      </c>
      <c r="H11" s="591">
        <f t="shared" ref="H11:H14" si="0">J11*G11</f>
        <v>367895</v>
      </c>
      <c r="I11" s="502"/>
      <c r="J11" s="584">
        <v>14715.8</v>
      </c>
      <c r="K11" s="586"/>
      <c r="L11" s="1"/>
      <c r="M11" s="309"/>
      <c r="N11" s="310"/>
      <c r="O11" s="1"/>
      <c r="P11" s="318"/>
      <c r="Q11" s="309"/>
      <c r="R11" s="310"/>
      <c r="S11" s="1"/>
      <c r="T11" s="1"/>
      <c r="U11" s="1"/>
      <c r="V11" s="1"/>
      <c r="W11" s="1"/>
      <c r="X11" s="1"/>
      <c r="Y11" s="1"/>
      <c r="Z11" s="1"/>
    </row>
    <row r="12" spans="1:26" ht="25" customHeight="1" x14ac:dyDescent="0.35">
      <c r="A12" s="1"/>
      <c r="B12" s="454" t="s">
        <v>49</v>
      </c>
      <c r="C12" s="454" t="s">
        <v>2111</v>
      </c>
      <c r="D12" s="454" t="s">
        <v>2112</v>
      </c>
      <c r="E12" s="605" t="s">
        <v>1472</v>
      </c>
      <c r="F12" s="605" t="s">
        <v>147</v>
      </c>
      <c r="G12" s="597">
        <v>25</v>
      </c>
      <c r="H12" s="591">
        <f t="shared" si="0"/>
        <v>367895</v>
      </c>
      <c r="I12" s="502"/>
      <c r="J12" s="584">
        <v>14715.8</v>
      </c>
      <c r="K12" s="579"/>
      <c r="L12" s="1"/>
      <c r="M12" s="309"/>
      <c r="N12" s="310"/>
      <c r="O12" s="1"/>
      <c r="P12" s="318"/>
      <c r="Q12" s="309"/>
      <c r="R12" s="310"/>
      <c r="S12" s="1"/>
      <c r="T12" s="1"/>
      <c r="U12" s="1"/>
      <c r="V12" s="1"/>
      <c r="W12" s="1"/>
      <c r="X12" s="1"/>
      <c r="Y12" s="1"/>
      <c r="Z12" s="1"/>
    </row>
    <row r="13" spans="1:26" ht="25" customHeight="1" x14ac:dyDescent="0.35">
      <c r="A13" s="1"/>
      <c r="B13" s="454" t="s">
        <v>49</v>
      </c>
      <c r="C13" s="454" t="s">
        <v>2113</v>
      </c>
      <c r="D13" s="454" t="s">
        <v>2114</v>
      </c>
      <c r="E13" s="605" t="s">
        <v>1472</v>
      </c>
      <c r="F13" s="605" t="s">
        <v>496</v>
      </c>
      <c r="G13" s="597">
        <v>25</v>
      </c>
      <c r="H13" s="591">
        <f t="shared" si="0"/>
        <v>207019.99999999997</v>
      </c>
      <c r="I13" s="502"/>
      <c r="J13" s="584">
        <v>8280.7999999999993</v>
      </c>
      <c r="K13" s="579"/>
      <c r="L13" s="1"/>
      <c r="M13" s="309"/>
      <c r="N13" s="310"/>
      <c r="O13" s="1"/>
      <c r="P13" s="318"/>
      <c r="Q13" s="309"/>
      <c r="R13" s="310"/>
      <c r="S13" s="1"/>
      <c r="T13" s="1"/>
      <c r="U13" s="1"/>
      <c r="V13" s="1"/>
      <c r="W13" s="1"/>
      <c r="X13" s="1"/>
      <c r="Y13" s="1"/>
      <c r="Z13" s="1"/>
    </row>
    <row r="14" spans="1:26" ht="25" customHeight="1" x14ac:dyDescent="0.35">
      <c r="A14" s="1"/>
      <c r="B14" s="454" t="s">
        <v>49</v>
      </c>
      <c r="C14" s="454" t="s">
        <v>2115</v>
      </c>
      <c r="D14" s="454" t="s">
        <v>2116</v>
      </c>
      <c r="E14" s="605" t="s">
        <v>1472</v>
      </c>
      <c r="F14" s="605" t="s">
        <v>496</v>
      </c>
      <c r="G14" s="597">
        <v>25</v>
      </c>
      <c r="H14" s="591">
        <f t="shared" si="0"/>
        <v>207019.99999999997</v>
      </c>
      <c r="I14" s="502"/>
      <c r="J14" s="584">
        <v>8280.7999999999993</v>
      </c>
      <c r="K14" s="579"/>
      <c r="L14" s="1"/>
      <c r="M14" s="309"/>
      <c r="N14" s="310"/>
      <c r="O14" s="1"/>
      <c r="P14" s="318"/>
      <c r="Q14" s="309"/>
      <c r="R14" s="310"/>
      <c r="S14" s="1"/>
      <c r="T14" s="1"/>
      <c r="U14" s="1"/>
      <c r="V14" s="1"/>
      <c r="W14" s="1"/>
      <c r="X14" s="1"/>
      <c r="Y14" s="1"/>
      <c r="Z14" s="1"/>
    </row>
    <row r="15" spans="1:26" ht="25" customHeight="1" x14ac:dyDescent="0.35">
      <c r="A15" s="1"/>
      <c r="B15" s="454" t="s">
        <v>49</v>
      </c>
      <c r="C15" s="454" t="s">
        <v>2117</v>
      </c>
      <c r="D15" s="454" t="s">
        <v>2118</v>
      </c>
      <c r="E15" s="606" t="s">
        <v>1481</v>
      </c>
      <c r="F15" s="499" t="s">
        <v>408</v>
      </c>
      <c r="G15" s="597">
        <v>25</v>
      </c>
      <c r="H15" s="591">
        <f>J15*G15</f>
        <v>566745</v>
      </c>
      <c r="I15" s="502"/>
      <c r="J15" s="584">
        <v>22669.8</v>
      </c>
      <c r="K15" s="579"/>
      <c r="L15" s="1"/>
      <c r="M15" s="309"/>
      <c r="N15" s="310"/>
      <c r="O15" s="1"/>
      <c r="P15" s="318"/>
      <c r="Q15" s="309"/>
      <c r="R15" s="310"/>
      <c r="S15" s="1"/>
      <c r="T15" s="1"/>
      <c r="U15" s="1"/>
      <c r="V15" s="1"/>
      <c r="W15" s="1"/>
      <c r="X15" s="1"/>
      <c r="Y15" s="1"/>
      <c r="Z15" s="1"/>
    </row>
    <row r="16" spans="1:26" ht="25" customHeight="1" x14ac:dyDescent="0.35">
      <c r="A16" s="1"/>
      <c r="B16" s="454" t="s">
        <v>49</v>
      </c>
      <c r="C16" s="454" t="s">
        <v>2119</v>
      </c>
      <c r="D16" s="454" t="s">
        <v>2120</v>
      </c>
      <c r="E16" s="606" t="s">
        <v>1481</v>
      </c>
      <c r="F16" s="499" t="s">
        <v>408</v>
      </c>
      <c r="G16" s="597">
        <v>25</v>
      </c>
      <c r="H16" s="591">
        <f t="shared" ref="H16:H18" si="1">J16*G16</f>
        <v>566745</v>
      </c>
      <c r="I16" s="502"/>
      <c r="J16" s="584">
        <v>22669.8</v>
      </c>
      <c r="K16" s="579"/>
      <c r="L16" s="1"/>
      <c r="M16" s="309"/>
      <c r="N16" s="310"/>
      <c r="O16" s="1"/>
      <c r="P16" s="318"/>
      <c r="Q16" s="309"/>
      <c r="R16" s="310"/>
      <c r="S16" s="1"/>
      <c r="T16" s="1"/>
      <c r="U16" s="1"/>
      <c r="V16" s="1"/>
      <c r="W16" s="1"/>
      <c r="X16" s="1"/>
      <c r="Y16" s="1"/>
      <c r="Z16" s="1"/>
    </row>
    <row r="17" spans="1:26" ht="25" customHeight="1" x14ac:dyDescent="0.35">
      <c r="A17" s="1"/>
      <c r="B17" s="454" t="s">
        <v>49</v>
      </c>
      <c r="C17" s="454" t="s">
        <v>2121</v>
      </c>
      <c r="D17" s="454" t="s">
        <v>2122</v>
      </c>
      <c r="E17" s="606" t="s">
        <v>1481</v>
      </c>
      <c r="F17" s="499" t="s">
        <v>409</v>
      </c>
      <c r="G17" s="597">
        <v>25</v>
      </c>
      <c r="H17" s="591">
        <f t="shared" si="1"/>
        <v>598220</v>
      </c>
      <c r="I17" s="502"/>
      <c r="J17" s="584">
        <v>23928.799999999999</v>
      </c>
      <c r="K17" s="579"/>
      <c r="L17" s="1"/>
      <c r="M17" s="309"/>
      <c r="N17" s="310"/>
      <c r="O17" s="1"/>
      <c r="P17" s="318"/>
      <c r="Q17" s="309"/>
      <c r="R17" s="310"/>
      <c r="S17" s="1"/>
      <c r="T17" s="1"/>
      <c r="U17" s="1"/>
      <c r="V17" s="1"/>
      <c r="W17" s="1"/>
      <c r="X17" s="1"/>
      <c r="Y17" s="1"/>
      <c r="Z17" s="1"/>
    </row>
    <row r="18" spans="1:26" ht="25" customHeight="1" x14ac:dyDescent="0.35">
      <c r="A18" s="1"/>
      <c r="B18" s="454" t="s">
        <v>49</v>
      </c>
      <c r="C18" s="454" t="s">
        <v>2123</v>
      </c>
      <c r="D18" s="454" t="s">
        <v>2124</v>
      </c>
      <c r="E18" s="606" t="s">
        <v>1481</v>
      </c>
      <c r="F18" s="499" t="s">
        <v>409</v>
      </c>
      <c r="G18" s="597">
        <v>25</v>
      </c>
      <c r="H18" s="591">
        <f t="shared" si="1"/>
        <v>598220</v>
      </c>
      <c r="I18" s="502"/>
      <c r="J18" s="584">
        <v>23928.799999999999</v>
      </c>
      <c r="K18" s="579"/>
      <c r="L18" s="1"/>
      <c r="M18" s="309"/>
      <c r="N18" s="310"/>
      <c r="O18" s="1"/>
      <c r="P18" s="318"/>
      <c r="Q18" s="309"/>
      <c r="R18" s="310"/>
      <c r="S18" s="1"/>
      <c r="T18" s="1"/>
      <c r="U18" s="1"/>
      <c r="V18" s="1"/>
      <c r="W18" s="1"/>
      <c r="X18" s="1"/>
      <c r="Y18" s="1"/>
      <c r="Z18" s="1"/>
    </row>
    <row r="19" spans="1:26" ht="31" customHeight="1" x14ac:dyDescent="0.35">
      <c r="A19" s="1"/>
      <c r="B19" s="602" t="s">
        <v>12</v>
      </c>
      <c r="C19" s="202"/>
      <c r="D19" s="202"/>
      <c r="E19" s="202"/>
      <c r="F19" s="202"/>
      <c r="G19" s="598">
        <f>SUM(G11:G18)</f>
        <v>200</v>
      </c>
      <c r="H19" s="599">
        <f>SUM(H11:H18)</f>
        <v>3479760</v>
      </c>
      <c r="I19" s="202"/>
      <c r="J19" s="1"/>
      <c r="K19" s="1"/>
      <c r="L19" s="1"/>
      <c r="M19" s="1"/>
      <c r="N19" s="1"/>
      <c r="O19" s="1"/>
      <c r="P19" s="1"/>
      <c r="Q19" s="1"/>
      <c r="R19" s="1"/>
      <c r="S19" s="1"/>
      <c r="T19" s="1"/>
      <c r="U19" s="1"/>
      <c r="V19" s="1"/>
      <c r="W19" s="1"/>
      <c r="X19" s="1"/>
      <c r="Y19" s="1"/>
      <c r="Z19" s="1"/>
    </row>
    <row r="20" spans="1:26" ht="24.5" customHeight="1" x14ac:dyDescent="0.35">
      <c r="A20" s="1"/>
      <c r="B20" s="288"/>
      <c r="C20" s="288"/>
      <c r="D20" s="288"/>
      <c r="E20" s="288"/>
      <c r="F20" s="288"/>
      <c r="G20" s="289"/>
      <c r="H20" s="290"/>
      <c r="I20" s="288"/>
      <c r="J20" s="1"/>
      <c r="K20" s="1"/>
      <c r="L20" s="1"/>
      <c r="M20" s="1"/>
      <c r="N20" s="1"/>
      <c r="O20" s="1"/>
      <c r="P20" s="1"/>
      <c r="Q20" s="1"/>
      <c r="R20" s="1"/>
      <c r="S20" s="1"/>
      <c r="T20" s="1"/>
      <c r="U20" s="1"/>
      <c r="V20" s="1"/>
      <c r="W20" s="1"/>
      <c r="X20" s="1"/>
      <c r="Y20" s="1"/>
      <c r="Z20" s="1"/>
    </row>
    <row r="21" spans="1:26" ht="17.5" customHeight="1" x14ac:dyDescent="0.35">
      <c r="A21" s="1"/>
      <c r="B21" s="603" t="s">
        <v>704</v>
      </c>
      <c r="C21" s="187"/>
      <c r="D21" s="187"/>
      <c r="E21" s="603" t="s">
        <v>705</v>
      </c>
      <c r="F21" s="187"/>
      <c r="G21" s="187" t="s">
        <v>14</v>
      </c>
      <c r="H21" s="187"/>
      <c r="I21" s="187"/>
      <c r="J21" s="1"/>
      <c r="K21" s="1"/>
      <c r="L21" s="1"/>
      <c r="M21" s="1"/>
      <c r="N21" s="1"/>
      <c r="O21" s="1"/>
      <c r="P21" s="1"/>
      <c r="Q21" s="1"/>
      <c r="R21" s="1"/>
      <c r="S21" s="1"/>
      <c r="T21" s="1"/>
      <c r="U21" s="1"/>
      <c r="V21" s="1"/>
      <c r="W21" s="1"/>
      <c r="X21" s="1"/>
      <c r="Y21" s="1"/>
      <c r="Z21" s="1"/>
    </row>
    <row r="22" spans="1:26" ht="23.5" customHeight="1" x14ac:dyDescent="0.35">
      <c r="A22" s="1"/>
      <c r="B22" s="187"/>
      <c r="C22" s="187"/>
      <c r="D22" s="187"/>
      <c r="E22" s="187"/>
      <c r="F22" s="187"/>
      <c r="G22" s="187"/>
      <c r="H22" s="187"/>
      <c r="I22" s="187"/>
      <c r="J22" s="1"/>
      <c r="K22" s="1"/>
      <c r="L22" s="1"/>
      <c r="M22" s="1"/>
      <c r="N22" s="1"/>
      <c r="O22" s="1"/>
      <c r="P22" s="1"/>
      <c r="Q22" s="1"/>
      <c r="R22" s="1"/>
      <c r="S22" s="1"/>
      <c r="T22" s="1"/>
      <c r="U22" s="1"/>
      <c r="V22" s="1"/>
      <c r="W22" s="1"/>
      <c r="X22" s="1"/>
      <c r="Y22" s="1"/>
      <c r="Z22" s="1"/>
    </row>
    <row r="23" spans="1:26" ht="22" customHeight="1" x14ac:dyDescent="0.35">
      <c r="A23" s="1"/>
      <c r="B23" s="187"/>
      <c r="C23" s="187"/>
      <c r="D23" s="187"/>
      <c r="E23" s="187"/>
      <c r="F23" s="187"/>
      <c r="G23" s="187"/>
      <c r="H23" s="187"/>
      <c r="I23" s="187"/>
      <c r="J23" s="309"/>
      <c r="K23" s="1"/>
      <c r="L23" s="1"/>
      <c r="M23" s="1"/>
      <c r="N23" s="1"/>
      <c r="O23" s="1"/>
      <c r="P23" s="1"/>
      <c r="Q23" s="1"/>
      <c r="R23" s="1"/>
      <c r="S23" s="1"/>
      <c r="T23" s="1"/>
      <c r="U23" s="1"/>
      <c r="V23" s="1"/>
      <c r="W23" s="1"/>
      <c r="X23" s="1"/>
      <c r="Y23" s="1"/>
      <c r="Z23" s="1"/>
    </row>
    <row r="24" spans="1:26" ht="14.25" customHeight="1" x14ac:dyDescent="0.35">
      <c r="A24" s="1"/>
      <c r="B24" s="722" t="s">
        <v>545</v>
      </c>
      <c r="C24" s="723"/>
      <c r="D24" s="187"/>
      <c r="E24" s="189" t="s">
        <v>15</v>
      </c>
      <c r="F24" s="190"/>
      <c r="G24" s="189" t="s">
        <v>16</v>
      </c>
      <c r="H24" s="191"/>
      <c r="I24" s="191"/>
      <c r="J24" s="310"/>
      <c r="K24" s="1"/>
      <c r="L24" s="1"/>
      <c r="M24" s="1"/>
      <c r="N24" s="1"/>
      <c r="O24" s="1"/>
      <c r="P24" s="1"/>
      <c r="Q24" s="1"/>
      <c r="R24" s="1"/>
      <c r="S24" s="1"/>
      <c r="T24" s="1"/>
      <c r="U24" s="1"/>
      <c r="V24" s="1"/>
      <c r="W24" s="1"/>
      <c r="X24" s="1"/>
      <c r="Y24" s="1"/>
      <c r="Z24" s="1"/>
    </row>
    <row r="25" spans="1:26" ht="14.25" customHeight="1" x14ac:dyDescent="0.35">
      <c r="A25" s="1"/>
      <c r="B25" s="192" t="s">
        <v>17</v>
      </c>
      <c r="C25" s="187"/>
      <c r="D25" s="1"/>
      <c r="E25" s="192" t="s">
        <v>18</v>
      </c>
      <c r="F25" s="187"/>
      <c r="G25" s="724" t="s">
        <v>19</v>
      </c>
      <c r="H25" s="725"/>
      <c r="I25" s="725"/>
      <c r="J25" s="1"/>
      <c r="K25" s="1"/>
      <c r="L25" s="1"/>
      <c r="M25" s="1"/>
      <c r="N25" s="1"/>
      <c r="O25" s="1"/>
      <c r="P25" s="1"/>
      <c r="Q25" s="1"/>
      <c r="R25" s="1"/>
      <c r="S25" s="1"/>
      <c r="T25" s="1"/>
      <c r="U25" s="1"/>
      <c r="V25" s="1"/>
      <c r="W25" s="1"/>
      <c r="X25" s="1"/>
      <c r="Y25" s="1"/>
      <c r="Z25" s="1"/>
    </row>
    <row r="26" spans="1:26" ht="8" customHeight="1" x14ac:dyDescent="0.35">
      <c r="A26" s="1"/>
      <c r="B26" s="187"/>
      <c r="C26" s="187"/>
      <c r="D26" s="187"/>
      <c r="E26" s="187"/>
      <c r="F26" s="187"/>
      <c r="G26" s="187"/>
      <c r="H26" s="187"/>
      <c r="I26" s="187"/>
      <c r="J26" s="1"/>
      <c r="K26" s="1"/>
      <c r="L26" s="1"/>
      <c r="M26" s="1"/>
      <c r="N26" s="1"/>
      <c r="O26" s="1"/>
      <c r="P26" s="1"/>
      <c r="Q26" s="1"/>
      <c r="R26" s="1"/>
      <c r="S26" s="1"/>
      <c r="T26" s="1"/>
      <c r="U26" s="1"/>
      <c r="V26" s="1"/>
      <c r="W26" s="1"/>
      <c r="X26" s="1"/>
      <c r="Y26" s="1"/>
      <c r="Z26" s="1"/>
    </row>
    <row r="27" spans="1:26" ht="14.25" customHeight="1" x14ac:dyDescent="0.35">
      <c r="A27" s="1"/>
      <c r="B27" s="191" t="s">
        <v>2132</v>
      </c>
      <c r="C27" s="191"/>
      <c r="D27" s="187"/>
      <c r="E27" s="191" t="s">
        <v>544</v>
      </c>
      <c r="F27" s="187"/>
      <c r="G27" s="191" t="s">
        <v>544</v>
      </c>
      <c r="H27" s="191"/>
      <c r="I27" s="191"/>
      <c r="J27" s="1"/>
      <c r="K27" s="1"/>
      <c r="L27" s="1"/>
      <c r="M27" s="1"/>
      <c r="N27" s="1"/>
      <c r="O27" s="1"/>
      <c r="P27" s="1"/>
      <c r="Q27" s="1"/>
      <c r="R27" s="1"/>
      <c r="S27" s="1"/>
      <c r="T27" s="1"/>
      <c r="U27" s="1"/>
      <c r="V27" s="1"/>
      <c r="W27" s="1"/>
      <c r="X27" s="1"/>
      <c r="Y27" s="1"/>
      <c r="Z27" s="1"/>
    </row>
    <row r="28" spans="1:26" ht="14.25" customHeight="1" x14ac:dyDescent="0.3">
      <c r="A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1"/>
      <c r="H30" s="194"/>
      <c r="I30" s="1"/>
      <c r="J30" s="1"/>
      <c r="K30" s="1"/>
      <c r="L30" s="1"/>
      <c r="M30" s="1"/>
      <c r="N30" s="1"/>
      <c r="O30" s="1"/>
      <c r="P30" s="1"/>
      <c r="Q30" s="1"/>
      <c r="R30" s="1"/>
      <c r="S30" s="1"/>
      <c r="T30" s="1"/>
      <c r="U30" s="1"/>
      <c r="V30" s="1"/>
      <c r="W30" s="1"/>
      <c r="X30" s="1"/>
      <c r="Y30" s="1"/>
      <c r="Z30" s="1"/>
    </row>
    <row r="31" spans="1:26" ht="14.25" customHeight="1" x14ac:dyDescent="0.35">
      <c r="A31" s="1"/>
      <c r="B31" s="1"/>
      <c r="C31" s="1"/>
      <c r="D31" s="1"/>
      <c r="E31" s="1"/>
      <c r="F31" s="1"/>
      <c r="G31" s="188"/>
      <c r="H31" s="195"/>
      <c r="I31" s="1"/>
      <c r="J31" s="1"/>
      <c r="K31" s="1"/>
      <c r="L31" s="1"/>
      <c r="M31" s="1"/>
      <c r="N31" s="1"/>
      <c r="O31" s="1"/>
      <c r="P31" s="1"/>
      <c r="Q31" s="1"/>
      <c r="R31" s="1"/>
      <c r="S31" s="1"/>
      <c r="T31" s="1"/>
      <c r="U31" s="1"/>
      <c r="V31" s="1"/>
      <c r="W31" s="1"/>
      <c r="X31" s="1"/>
      <c r="Y31" s="1"/>
      <c r="Z31" s="1"/>
    </row>
    <row r="32" spans="1:26" ht="14.25" customHeight="1" x14ac:dyDescent="0.35">
      <c r="A32" s="1"/>
      <c r="B32" s="1"/>
      <c r="C32" s="1"/>
      <c r="D32" s="1"/>
      <c r="E32" s="1"/>
      <c r="F32" s="1"/>
      <c r="G32" s="188"/>
      <c r="H32" s="195"/>
      <c r="I32" s="1"/>
      <c r="J32" s="1"/>
      <c r="K32" s="1"/>
      <c r="L32" s="1"/>
      <c r="M32" s="1"/>
      <c r="N32" s="1"/>
      <c r="O32" s="1"/>
      <c r="P32" s="1"/>
      <c r="Q32" s="1"/>
      <c r="R32" s="1"/>
      <c r="S32" s="1"/>
      <c r="T32" s="1"/>
      <c r="U32" s="1"/>
      <c r="V32" s="1"/>
      <c r="W32" s="1"/>
      <c r="X32" s="1"/>
      <c r="Y32" s="1"/>
      <c r="Z32" s="1"/>
    </row>
    <row r="33" spans="1:26" ht="14.25" customHeight="1" x14ac:dyDescent="0.35">
      <c r="A33" s="1"/>
      <c r="B33" s="1"/>
      <c r="C33" s="1"/>
      <c r="D33" s="1"/>
      <c r="E33" s="1"/>
      <c r="F33" s="1"/>
      <c r="G33" s="188"/>
      <c r="H33" s="195"/>
      <c r="I33" s="291"/>
      <c r="J33" s="1"/>
      <c r="K33" s="1"/>
      <c r="L33" s="1"/>
      <c r="M33" s="1"/>
      <c r="N33" s="1"/>
      <c r="O33" s="1"/>
      <c r="P33" s="1"/>
      <c r="Q33" s="1"/>
      <c r="R33" s="1"/>
      <c r="S33" s="1"/>
      <c r="T33" s="1"/>
      <c r="U33" s="1"/>
      <c r="V33" s="1"/>
      <c r="W33" s="1"/>
      <c r="X33" s="1"/>
      <c r="Y33" s="1"/>
      <c r="Z33" s="1"/>
    </row>
    <row r="34" spans="1:26" ht="14.25" customHeight="1" x14ac:dyDescent="0.35">
      <c r="A34" s="1"/>
      <c r="B34" s="1"/>
      <c r="C34" s="1"/>
      <c r="D34" s="1"/>
      <c r="E34" s="1"/>
      <c r="F34" s="1"/>
      <c r="G34" s="188"/>
      <c r="H34" s="195"/>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31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row r="229" spans="1:26" ht="15.75" customHeight="1" x14ac:dyDescent="0.3"/>
    <row r="230" spans="1:26" ht="15.75" customHeight="1" x14ac:dyDescent="0.3"/>
    <row r="231" spans="1:26" ht="15.75" customHeight="1" x14ac:dyDescent="0.3"/>
    <row r="232" spans="1:26" ht="15.75" customHeight="1" x14ac:dyDescent="0.3"/>
    <row r="233" spans="1:26" ht="15.75" customHeight="1" x14ac:dyDescent="0.3"/>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autoFilter ref="A10:Z21"/>
  <mergeCells count="16">
    <mergeCell ref="J9:J10"/>
    <mergeCell ref="K9:K10"/>
    <mergeCell ref="B24:C24"/>
    <mergeCell ref="G25:I25"/>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72" orientation="landscape" r:id="rId1"/>
  <drawing r:id="rId2"/>
  <extLst>
    <ext xmlns:x14="http://schemas.microsoft.com/office/spreadsheetml/2009/9/main" uri="{CCE6A557-97BC-4b89-ADB6-D9C93CAAB3DF}">
      <x14:dataValidations xmlns:xm="http://schemas.microsoft.com/office/excel/2006/main" count="1">
        <x14:dataValidation type="list" allowBlank="1">
          <x14:formula1>
            <xm:f>'[4]Data Validation'!#REF!</xm:f>
          </x14:formula1>
          <xm:sqref>F15:F18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view="pageBreakPreview" topLeftCell="B1" zoomScale="86" zoomScaleNormal="100" zoomScaleSheetLayoutView="86" workbookViewId="0">
      <selection activeCell="D15" sqref="D15"/>
    </sheetView>
  </sheetViews>
  <sheetFormatPr defaultColWidth="12.6640625" defaultRowHeight="15" customHeight="1" x14ac:dyDescent="0.3"/>
  <cols>
    <col min="1" max="1" width="0.5" style="185" customWidth="1"/>
    <col min="2" max="2" width="17.08203125" style="185" customWidth="1"/>
    <col min="3" max="3" width="23.83203125" style="185" customWidth="1"/>
    <col min="4" max="4" width="24.6640625" style="185" customWidth="1"/>
    <col min="5" max="5" width="32.75" style="185" customWidth="1"/>
    <col min="6" max="6" width="36.5" style="185" customWidth="1"/>
    <col min="7" max="7" width="10.33203125" style="185" customWidth="1"/>
    <col min="8" max="8" width="14.6640625" style="185" customWidth="1"/>
    <col min="9" max="9" width="17.75" style="185" customWidth="1"/>
    <col min="10" max="10" width="12.1640625" style="185" customWidth="1"/>
    <col min="11" max="11" width="10.5" style="185" customWidth="1"/>
    <col min="12" max="12" width="7.6640625" style="185" customWidth="1"/>
    <col min="13" max="13" width="14.1640625" style="185" customWidth="1"/>
    <col min="14" max="14" width="16.5" style="185" customWidth="1"/>
    <col min="15" max="15" width="7.6640625" style="185" customWidth="1"/>
    <col min="16" max="16" width="27.08203125" style="185" customWidth="1"/>
    <col min="17" max="17" width="7.6640625" style="185" customWidth="1"/>
    <col min="18" max="18" width="12.5" style="185" customWidth="1"/>
    <col min="19" max="26" width="7.6640625" style="185" customWidth="1"/>
    <col min="27" max="16384" width="12.6640625" style="185"/>
  </cols>
  <sheetData>
    <row r="1" spans="1:26" ht="14.25" customHeight="1" x14ac:dyDescent="0.35">
      <c r="A1" s="1"/>
      <c r="B1" s="2"/>
      <c r="C1" s="2"/>
      <c r="D1" s="2"/>
      <c r="E1" s="2"/>
      <c r="F1" s="2"/>
      <c r="G1" s="2"/>
      <c r="H1" s="2"/>
      <c r="I1" s="3" t="s">
        <v>0</v>
      </c>
      <c r="J1" s="1"/>
      <c r="K1" s="1"/>
      <c r="L1" s="1"/>
      <c r="M1" s="1"/>
      <c r="N1" s="1"/>
      <c r="O1" s="1"/>
      <c r="P1" s="1"/>
      <c r="Q1" s="1"/>
      <c r="R1" s="1"/>
      <c r="S1" s="1"/>
      <c r="T1" s="1"/>
      <c r="U1" s="1"/>
      <c r="V1" s="1"/>
      <c r="W1" s="1"/>
      <c r="X1" s="1"/>
      <c r="Y1" s="1"/>
      <c r="Z1" s="1"/>
    </row>
    <row r="2" spans="1:26" ht="14.25" customHeight="1" x14ac:dyDescent="0.35">
      <c r="A2" s="1"/>
      <c r="B2" s="726" t="s">
        <v>1</v>
      </c>
      <c r="C2" s="727"/>
      <c r="D2" s="727"/>
      <c r="E2" s="727"/>
      <c r="F2" s="727"/>
      <c r="G2" s="727"/>
      <c r="H2" s="727"/>
      <c r="I2" s="727"/>
      <c r="J2" s="1"/>
      <c r="K2" s="1"/>
      <c r="L2" s="1"/>
      <c r="M2" s="1"/>
      <c r="N2" s="1"/>
      <c r="O2" s="1"/>
      <c r="P2" s="1"/>
      <c r="Q2" s="1"/>
      <c r="R2" s="1"/>
      <c r="S2" s="1"/>
      <c r="T2" s="1"/>
      <c r="U2" s="1"/>
      <c r="V2" s="1"/>
      <c r="W2" s="1"/>
      <c r="X2" s="1"/>
      <c r="Y2" s="1"/>
      <c r="Z2" s="1"/>
    </row>
    <row r="3" spans="1:26" s="550" customFormat="1" ht="14.25" customHeight="1" x14ac:dyDescent="0.35">
      <c r="A3" s="586"/>
      <c r="B3" s="735" t="s">
        <v>23</v>
      </c>
      <c r="C3" s="736"/>
      <c r="D3" s="736"/>
      <c r="E3" s="736"/>
      <c r="F3" s="736"/>
      <c r="G3" s="736"/>
      <c r="H3" s="736"/>
      <c r="I3" s="736"/>
      <c r="J3" s="586"/>
      <c r="K3" s="586"/>
      <c r="L3" s="586"/>
      <c r="M3" s="586"/>
      <c r="N3" s="586"/>
      <c r="O3" s="586"/>
      <c r="P3" s="586"/>
      <c r="Q3" s="586"/>
      <c r="R3" s="586"/>
      <c r="S3" s="586"/>
      <c r="T3" s="586"/>
      <c r="U3" s="586"/>
      <c r="V3" s="586"/>
      <c r="W3" s="586"/>
      <c r="X3" s="586"/>
      <c r="Y3" s="586"/>
      <c r="Z3" s="586"/>
    </row>
    <row r="4" spans="1:26" ht="20.5" customHeight="1" x14ac:dyDescent="0.35">
      <c r="A4" s="1"/>
      <c r="B4" s="726" t="s">
        <v>2</v>
      </c>
      <c r="C4" s="727"/>
      <c r="D4" s="727"/>
      <c r="E4" s="727"/>
      <c r="F4" s="727"/>
      <c r="G4" s="727"/>
      <c r="H4" s="727"/>
      <c r="I4" s="727"/>
      <c r="J4" s="1"/>
      <c r="K4" s="1"/>
      <c r="L4" s="1"/>
      <c r="M4" s="1"/>
      <c r="N4" s="1"/>
      <c r="O4" s="1"/>
      <c r="P4" s="1"/>
      <c r="Q4" s="1"/>
      <c r="R4" s="1"/>
      <c r="S4" s="1"/>
      <c r="T4" s="1"/>
      <c r="U4" s="1"/>
      <c r="V4" s="1"/>
      <c r="W4" s="1"/>
      <c r="X4" s="1"/>
      <c r="Y4" s="1"/>
      <c r="Z4" s="1"/>
    </row>
    <row r="5" spans="1:26" ht="14.25" customHeight="1" x14ac:dyDescent="0.35">
      <c r="A5" s="1"/>
      <c r="B5" s="2"/>
      <c r="C5" s="2"/>
      <c r="D5" s="2"/>
      <c r="E5" s="2"/>
      <c r="F5" s="2"/>
      <c r="G5" s="2"/>
      <c r="H5" s="2"/>
      <c r="I5" s="2"/>
      <c r="J5" s="1"/>
      <c r="K5" s="1"/>
      <c r="L5" s="1"/>
      <c r="M5" s="1"/>
      <c r="N5" s="1"/>
      <c r="O5" s="1"/>
      <c r="P5" s="1"/>
      <c r="Q5" s="1"/>
      <c r="R5" s="1"/>
      <c r="S5" s="1"/>
      <c r="T5" s="1"/>
      <c r="U5" s="1"/>
      <c r="V5" s="1"/>
      <c r="W5" s="1"/>
      <c r="X5" s="1"/>
      <c r="Y5" s="1"/>
      <c r="Z5" s="1"/>
    </row>
    <row r="6" spans="1:26" ht="14.25" customHeight="1" x14ac:dyDescent="0.3">
      <c r="A6" s="1"/>
      <c r="B6" s="196" t="s">
        <v>3</v>
      </c>
      <c r="C6" s="196" t="s">
        <v>20</v>
      </c>
      <c r="D6" s="196"/>
      <c r="E6" s="196"/>
      <c r="F6" s="728" t="s">
        <v>2046</v>
      </c>
      <c r="G6" s="728"/>
      <c r="H6" s="728"/>
      <c r="I6" s="728"/>
      <c r="J6" s="1"/>
      <c r="K6" s="1"/>
      <c r="L6" s="1"/>
      <c r="M6" s="1"/>
      <c r="N6" s="1"/>
      <c r="O6" s="1"/>
      <c r="P6" s="1"/>
      <c r="Q6" s="1"/>
      <c r="R6" s="1"/>
      <c r="S6" s="1"/>
      <c r="T6" s="1"/>
      <c r="U6" s="1"/>
      <c r="V6" s="1"/>
      <c r="W6" s="1"/>
      <c r="X6" s="1"/>
      <c r="Y6" s="1"/>
      <c r="Z6" s="1"/>
    </row>
    <row r="7" spans="1:26" ht="14.25" customHeight="1" x14ac:dyDescent="0.35">
      <c r="A7" s="1"/>
      <c r="B7" s="196" t="s">
        <v>21</v>
      </c>
      <c r="C7" s="196" t="s">
        <v>555</v>
      </c>
      <c r="D7" s="196"/>
      <c r="E7" s="198" t="s">
        <v>22</v>
      </c>
      <c r="F7" s="196"/>
      <c r="G7" s="196"/>
      <c r="H7" s="196"/>
      <c r="I7" s="581"/>
      <c r="J7" s="1"/>
      <c r="K7" s="1"/>
      <c r="L7" s="1"/>
      <c r="M7" s="1"/>
      <c r="N7" s="1"/>
      <c r="O7" s="1"/>
      <c r="P7" s="1"/>
      <c r="Q7" s="1"/>
      <c r="R7" s="1"/>
      <c r="S7" s="1"/>
      <c r="T7" s="1"/>
      <c r="U7" s="1"/>
      <c r="V7" s="1"/>
      <c r="W7" s="1"/>
      <c r="X7" s="1"/>
      <c r="Y7" s="1"/>
      <c r="Z7" s="1"/>
    </row>
    <row r="8" spans="1:26" ht="6.5" customHeight="1" x14ac:dyDescent="0.35">
      <c r="A8" s="1"/>
      <c r="B8" s="2"/>
      <c r="C8" s="2"/>
      <c r="D8" s="2"/>
      <c r="E8" s="2"/>
      <c r="F8" s="2"/>
      <c r="G8" s="2"/>
      <c r="H8" s="2"/>
      <c r="I8" s="2"/>
      <c r="J8" s="1"/>
      <c r="K8" s="1"/>
      <c r="L8" s="1"/>
      <c r="M8" s="1"/>
      <c r="N8" s="1"/>
      <c r="O8" s="1"/>
      <c r="P8" s="1"/>
      <c r="Q8" s="1"/>
      <c r="R8" s="1"/>
      <c r="S8" s="1"/>
      <c r="T8" s="1"/>
      <c r="U8" s="1"/>
      <c r="V8" s="1"/>
      <c r="W8" s="1"/>
      <c r="X8" s="1"/>
      <c r="Y8" s="1"/>
      <c r="Z8" s="1"/>
    </row>
    <row r="9" spans="1:26" ht="12.5" customHeight="1" x14ac:dyDescent="0.3">
      <c r="A9" s="1"/>
      <c r="B9" s="720" t="s">
        <v>4</v>
      </c>
      <c r="C9" s="720" t="s">
        <v>5</v>
      </c>
      <c r="D9" s="720" t="s">
        <v>6</v>
      </c>
      <c r="E9" s="720" t="s">
        <v>7</v>
      </c>
      <c r="F9" s="720" t="s">
        <v>8</v>
      </c>
      <c r="G9" s="720" t="s">
        <v>9</v>
      </c>
      <c r="H9" s="720" t="s">
        <v>10</v>
      </c>
      <c r="I9" s="720" t="s">
        <v>11</v>
      </c>
      <c r="J9" s="720" t="s">
        <v>1434</v>
      </c>
      <c r="K9" s="720" t="s">
        <v>1435</v>
      </c>
      <c r="L9" s="1"/>
      <c r="M9" s="1"/>
      <c r="N9" s="1"/>
      <c r="O9" s="1"/>
      <c r="P9" s="1"/>
      <c r="Q9" s="1"/>
      <c r="R9" s="1"/>
      <c r="S9" s="1"/>
      <c r="T9" s="1"/>
      <c r="U9" s="1"/>
      <c r="V9" s="1"/>
      <c r="W9" s="1"/>
      <c r="X9" s="1"/>
      <c r="Y9" s="1"/>
      <c r="Z9" s="1"/>
    </row>
    <row r="10" spans="1:26" ht="19" customHeight="1" x14ac:dyDescent="0.3">
      <c r="A10" s="1"/>
      <c r="B10" s="721"/>
      <c r="C10" s="721"/>
      <c r="D10" s="721"/>
      <c r="E10" s="721"/>
      <c r="F10" s="721"/>
      <c r="G10" s="721"/>
      <c r="H10" s="721"/>
      <c r="I10" s="721"/>
      <c r="J10" s="721"/>
      <c r="K10" s="721"/>
      <c r="L10" s="1"/>
      <c r="M10" s="1"/>
      <c r="N10" s="1"/>
      <c r="O10" s="1"/>
      <c r="P10" s="1"/>
      <c r="Q10" s="1"/>
      <c r="R10" s="1"/>
      <c r="S10" s="1"/>
      <c r="T10" s="1"/>
      <c r="U10" s="1"/>
      <c r="V10" s="1"/>
      <c r="W10" s="1"/>
      <c r="X10" s="1"/>
      <c r="Y10" s="1"/>
      <c r="Z10" s="1"/>
    </row>
    <row r="11" spans="1:26" ht="46.5" customHeight="1" x14ac:dyDescent="0.35">
      <c r="A11" s="1"/>
      <c r="B11" s="454" t="s">
        <v>554</v>
      </c>
      <c r="C11" s="454" t="s">
        <v>2047</v>
      </c>
      <c r="D11" s="454" t="s">
        <v>2048</v>
      </c>
      <c r="E11" s="473" t="s">
        <v>550</v>
      </c>
      <c r="F11" s="483" t="s">
        <v>2063</v>
      </c>
      <c r="G11" s="597">
        <v>25</v>
      </c>
      <c r="H11" s="591">
        <v>91520</v>
      </c>
      <c r="I11" s="502" t="s">
        <v>2095</v>
      </c>
      <c r="J11" s="584">
        <v>23928.799999999999</v>
      </c>
      <c r="K11" s="586">
        <v>23928.799999999999</v>
      </c>
      <c r="L11" s="1"/>
      <c r="M11" s="309"/>
      <c r="N11" s="310"/>
      <c r="O11" s="1"/>
      <c r="P11" s="318"/>
      <c r="Q11" s="309"/>
      <c r="R11" s="310"/>
      <c r="S11" s="1"/>
      <c r="T11" s="1"/>
      <c r="U11" s="1"/>
      <c r="V11" s="1"/>
      <c r="W11" s="1"/>
      <c r="X11" s="1"/>
      <c r="Y11" s="1"/>
      <c r="Z11" s="1"/>
    </row>
    <row r="12" spans="1:26" ht="40" customHeight="1" x14ac:dyDescent="0.35">
      <c r="A12" s="1"/>
      <c r="B12" s="454" t="s">
        <v>554</v>
      </c>
      <c r="C12" s="454" t="s">
        <v>2049</v>
      </c>
      <c r="D12" s="454" t="s">
        <v>2050</v>
      </c>
      <c r="E12" s="473" t="s">
        <v>550</v>
      </c>
      <c r="F12" s="592" t="s">
        <v>2064</v>
      </c>
      <c r="G12" s="594">
        <v>25</v>
      </c>
      <c r="H12" s="591">
        <v>178045</v>
      </c>
      <c r="I12" s="502" t="s">
        <v>2095</v>
      </c>
      <c r="J12" s="584">
        <v>9700.7999999999993</v>
      </c>
      <c r="K12" s="579"/>
      <c r="L12" s="1"/>
      <c r="M12" s="309"/>
      <c r="N12" s="310"/>
      <c r="O12" s="1"/>
      <c r="P12" s="318"/>
      <c r="Q12" s="309"/>
      <c r="R12" s="310"/>
      <c r="S12" s="1"/>
      <c r="T12" s="1"/>
      <c r="U12" s="1"/>
      <c r="V12" s="1"/>
      <c r="W12" s="1"/>
      <c r="X12" s="1"/>
      <c r="Y12" s="1"/>
      <c r="Z12" s="1"/>
    </row>
    <row r="13" spans="1:26" ht="40" customHeight="1" x14ac:dyDescent="0.35">
      <c r="A13" s="1"/>
      <c r="B13" s="454" t="s">
        <v>554</v>
      </c>
      <c r="C13" s="454" t="s">
        <v>2051</v>
      </c>
      <c r="D13" s="454" t="s">
        <v>2052</v>
      </c>
      <c r="E13" s="492" t="s">
        <v>1960</v>
      </c>
      <c r="F13" s="592" t="s">
        <v>141</v>
      </c>
      <c r="G13" s="594">
        <v>25</v>
      </c>
      <c r="H13" s="591">
        <v>316445</v>
      </c>
      <c r="I13" s="502" t="s">
        <v>2095</v>
      </c>
      <c r="J13" s="584">
        <v>9700.7999999999993</v>
      </c>
      <c r="K13" s="579"/>
      <c r="L13" s="1"/>
      <c r="M13" s="309"/>
      <c r="N13" s="310"/>
      <c r="O13" s="1"/>
      <c r="P13" s="318"/>
      <c r="Q13" s="309"/>
      <c r="R13" s="310"/>
      <c r="S13" s="1"/>
      <c r="T13" s="1"/>
      <c r="U13" s="1"/>
      <c r="V13" s="1"/>
      <c r="W13" s="1"/>
      <c r="X13" s="1"/>
      <c r="Y13" s="1"/>
      <c r="Z13" s="1"/>
    </row>
    <row r="14" spans="1:26" ht="40" customHeight="1" x14ac:dyDescent="0.35">
      <c r="A14" s="1"/>
      <c r="B14" s="454" t="s">
        <v>554</v>
      </c>
      <c r="C14" s="454" t="s">
        <v>2053</v>
      </c>
      <c r="D14" s="454" t="s">
        <v>2054</v>
      </c>
      <c r="E14" s="473" t="s">
        <v>550</v>
      </c>
      <c r="F14" s="483" t="s">
        <v>2063</v>
      </c>
      <c r="G14" s="597">
        <v>25</v>
      </c>
      <c r="H14" s="591">
        <v>91520</v>
      </c>
      <c r="I14" s="502" t="s">
        <v>2099</v>
      </c>
      <c r="J14" s="584">
        <v>16800.8</v>
      </c>
      <c r="K14" s="579"/>
      <c r="L14" s="1"/>
      <c r="M14" s="309"/>
      <c r="N14" s="310"/>
      <c r="O14" s="1"/>
      <c r="P14" s="318"/>
      <c r="Q14" s="309"/>
      <c r="R14" s="310"/>
      <c r="S14" s="1"/>
      <c r="T14" s="1"/>
      <c r="U14" s="1"/>
      <c r="V14" s="1"/>
      <c r="W14" s="1"/>
      <c r="X14" s="1"/>
      <c r="Y14" s="1"/>
      <c r="Z14" s="1"/>
    </row>
    <row r="15" spans="1:26" ht="40" customHeight="1" x14ac:dyDescent="0.35">
      <c r="A15" s="1"/>
      <c r="B15" s="454" t="s">
        <v>554</v>
      </c>
      <c r="C15" s="454" t="s">
        <v>2055</v>
      </c>
      <c r="D15" s="454" t="s">
        <v>2056</v>
      </c>
      <c r="E15" s="473" t="s">
        <v>550</v>
      </c>
      <c r="F15" s="592" t="s">
        <v>2064</v>
      </c>
      <c r="G15" s="594">
        <v>25</v>
      </c>
      <c r="H15" s="591">
        <v>178045</v>
      </c>
      <c r="I15" s="502" t="s">
        <v>2099</v>
      </c>
      <c r="J15" s="595">
        <v>12537.8</v>
      </c>
      <c r="K15" s="579"/>
      <c r="L15" s="1"/>
      <c r="M15" s="309"/>
      <c r="N15" s="310"/>
      <c r="O15" s="1"/>
      <c r="P15" s="318"/>
      <c r="Q15" s="309"/>
      <c r="R15" s="310"/>
      <c r="S15" s="1"/>
      <c r="T15" s="1"/>
      <c r="U15" s="1"/>
      <c r="V15" s="1"/>
      <c r="W15" s="1"/>
      <c r="X15" s="1"/>
      <c r="Y15" s="1"/>
      <c r="Z15" s="1"/>
    </row>
    <row r="16" spans="1:26" ht="40" customHeight="1" x14ac:dyDescent="0.35">
      <c r="A16" s="1"/>
      <c r="B16" s="454" t="s">
        <v>554</v>
      </c>
      <c r="C16" s="454" t="s">
        <v>2057</v>
      </c>
      <c r="D16" s="454" t="s">
        <v>2058</v>
      </c>
      <c r="E16" s="492" t="s">
        <v>1960</v>
      </c>
      <c r="F16" s="592" t="s">
        <v>141</v>
      </c>
      <c r="G16" s="594">
        <v>25</v>
      </c>
      <c r="H16" s="591">
        <v>316445</v>
      </c>
      <c r="I16" s="502" t="s">
        <v>2099</v>
      </c>
      <c r="J16" s="584">
        <v>18360.8</v>
      </c>
      <c r="K16" s="579"/>
      <c r="L16" s="1"/>
      <c r="M16" s="309"/>
      <c r="N16" s="310"/>
      <c r="O16" s="1"/>
      <c r="P16" s="318"/>
      <c r="Q16" s="309"/>
      <c r="R16" s="310"/>
      <c r="S16" s="1"/>
      <c r="T16" s="1"/>
      <c r="U16" s="1"/>
      <c r="V16" s="1"/>
      <c r="W16" s="1"/>
      <c r="X16" s="1"/>
      <c r="Y16" s="1"/>
      <c r="Z16" s="1"/>
    </row>
    <row r="17" spans="1:26" ht="40" customHeight="1" x14ac:dyDescent="0.35">
      <c r="A17" s="1"/>
      <c r="B17" s="454" t="s">
        <v>554</v>
      </c>
      <c r="C17" s="454" t="s">
        <v>2059</v>
      </c>
      <c r="D17" s="454" t="s">
        <v>2060</v>
      </c>
      <c r="E17" s="473" t="s">
        <v>550</v>
      </c>
      <c r="F17" s="483" t="s">
        <v>2063</v>
      </c>
      <c r="G17" s="597">
        <v>25</v>
      </c>
      <c r="H17" s="591">
        <v>91520</v>
      </c>
      <c r="I17" s="502" t="s">
        <v>2096</v>
      </c>
      <c r="J17" s="584">
        <v>15620.8</v>
      </c>
      <c r="K17" s="579"/>
      <c r="L17" s="1"/>
      <c r="M17" s="309"/>
      <c r="N17" s="310"/>
      <c r="O17" s="1"/>
      <c r="P17" s="318"/>
      <c r="Q17" s="309"/>
      <c r="R17" s="310"/>
      <c r="S17" s="1"/>
      <c r="T17" s="1"/>
      <c r="U17" s="1"/>
      <c r="V17" s="1"/>
      <c r="W17" s="1"/>
      <c r="X17" s="1"/>
      <c r="Y17" s="1"/>
      <c r="Z17" s="1"/>
    </row>
    <row r="18" spans="1:26" ht="40" customHeight="1" x14ac:dyDescent="0.35">
      <c r="A18" s="1"/>
      <c r="B18" s="454" t="s">
        <v>554</v>
      </c>
      <c r="C18" s="454" t="s">
        <v>2061</v>
      </c>
      <c r="D18" s="454" t="s">
        <v>2062</v>
      </c>
      <c r="E18" s="473" t="s">
        <v>550</v>
      </c>
      <c r="F18" s="592" t="s">
        <v>2064</v>
      </c>
      <c r="G18" s="594">
        <v>25</v>
      </c>
      <c r="H18" s="591">
        <v>178045</v>
      </c>
      <c r="I18" s="502" t="s">
        <v>2096</v>
      </c>
      <c r="J18" s="584">
        <v>21348.799999999999</v>
      </c>
      <c r="K18" s="579"/>
      <c r="L18" s="1"/>
      <c r="M18" s="309"/>
      <c r="N18" s="310"/>
      <c r="O18" s="1"/>
      <c r="P18" s="318"/>
      <c r="Q18" s="309"/>
      <c r="R18" s="310"/>
      <c r="S18" s="1"/>
      <c r="T18" s="1"/>
      <c r="U18" s="1"/>
      <c r="V18" s="1"/>
      <c r="W18" s="1"/>
      <c r="X18" s="1"/>
      <c r="Y18" s="1"/>
      <c r="Z18" s="1"/>
    </row>
    <row r="19" spans="1:26" ht="40" customHeight="1" x14ac:dyDescent="0.35">
      <c r="A19" s="1"/>
      <c r="B19" s="454" t="s">
        <v>554</v>
      </c>
      <c r="C19" s="454" t="s">
        <v>2065</v>
      </c>
      <c r="D19" s="454" t="s">
        <v>2066</v>
      </c>
      <c r="E19" s="492" t="s">
        <v>1960</v>
      </c>
      <c r="F19" s="592" t="s">
        <v>141</v>
      </c>
      <c r="G19" s="594">
        <v>25</v>
      </c>
      <c r="H19" s="591">
        <v>316445</v>
      </c>
      <c r="I19" s="502" t="s">
        <v>2096</v>
      </c>
      <c r="J19" s="584"/>
      <c r="K19" s="579"/>
      <c r="L19" s="1"/>
      <c r="M19" s="309"/>
      <c r="N19" s="310"/>
      <c r="O19" s="1"/>
      <c r="P19" s="318"/>
      <c r="Q19" s="309"/>
      <c r="R19" s="310"/>
      <c r="S19" s="1"/>
      <c r="T19" s="1"/>
      <c r="U19" s="1"/>
      <c r="V19" s="1"/>
      <c r="W19" s="1"/>
      <c r="X19" s="1"/>
      <c r="Y19" s="1"/>
      <c r="Z19" s="1"/>
    </row>
    <row r="20" spans="1:26" ht="40" customHeight="1" x14ac:dyDescent="0.35">
      <c r="A20" s="1"/>
      <c r="B20" s="454" t="s">
        <v>554</v>
      </c>
      <c r="C20" s="454" t="s">
        <v>2068</v>
      </c>
      <c r="D20" s="454" t="s">
        <v>2069</v>
      </c>
      <c r="E20" s="473" t="s">
        <v>550</v>
      </c>
      <c r="F20" s="483" t="s">
        <v>2063</v>
      </c>
      <c r="G20" s="597">
        <v>25</v>
      </c>
      <c r="H20" s="591">
        <v>91520</v>
      </c>
      <c r="I20" s="502" t="s">
        <v>2097</v>
      </c>
      <c r="J20" s="584"/>
      <c r="K20" s="579"/>
      <c r="L20" s="1"/>
      <c r="M20" s="309"/>
      <c r="N20" s="310"/>
      <c r="O20" s="1"/>
      <c r="P20" s="318"/>
      <c r="Q20" s="309"/>
      <c r="R20" s="310"/>
      <c r="S20" s="1"/>
      <c r="T20" s="1"/>
      <c r="U20" s="1"/>
      <c r="V20" s="1"/>
      <c r="W20" s="1"/>
      <c r="X20" s="1"/>
      <c r="Y20" s="1"/>
      <c r="Z20" s="1"/>
    </row>
    <row r="21" spans="1:26" ht="40" customHeight="1" x14ac:dyDescent="0.35">
      <c r="A21" s="1"/>
      <c r="B21" s="454" t="s">
        <v>554</v>
      </c>
      <c r="C21" s="454" t="s">
        <v>2070</v>
      </c>
      <c r="D21" s="454" t="s">
        <v>2071</v>
      </c>
      <c r="E21" s="473" t="s">
        <v>550</v>
      </c>
      <c r="F21" s="592" t="s">
        <v>2064</v>
      </c>
      <c r="G21" s="594">
        <v>25</v>
      </c>
      <c r="H21" s="591">
        <v>178045</v>
      </c>
      <c r="I21" s="502" t="s">
        <v>2097</v>
      </c>
      <c r="J21" s="584"/>
      <c r="K21" s="579"/>
      <c r="L21" s="1"/>
      <c r="M21" s="309"/>
      <c r="N21" s="310"/>
      <c r="O21" s="1"/>
      <c r="P21" s="318"/>
      <c r="Q21" s="309"/>
      <c r="R21" s="310"/>
      <c r="S21" s="1"/>
      <c r="T21" s="1"/>
      <c r="U21" s="1"/>
      <c r="V21" s="1"/>
      <c r="W21" s="1"/>
      <c r="X21" s="1"/>
      <c r="Y21" s="1"/>
      <c r="Z21" s="1"/>
    </row>
    <row r="22" spans="1:26" ht="40" customHeight="1" x14ac:dyDescent="0.35">
      <c r="A22" s="1"/>
      <c r="B22" s="454" t="s">
        <v>554</v>
      </c>
      <c r="C22" s="454" t="s">
        <v>2072</v>
      </c>
      <c r="D22" s="454" t="s">
        <v>2073</v>
      </c>
      <c r="E22" s="492" t="s">
        <v>1960</v>
      </c>
      <c r="F22" s="592" t="s">
        <v>141</v>
      </c>
      <c r="G22" s="594">
        <v>25</v>
      </c>
      <c r="H22" s="591">
        <v>316445</v>
      </c>
      <c r="I22" s="502" t="s">
        <v>2097</v>
      </c>
      <c r="J22" s="584"/>
      <c r="K22" s="579"/>
      <c r="L22" s="1"/>
      <c r="M22" s="309"/>
      <c r="N22" s="310"/>
      <c r="O22" s="1"/>
      <c r="P22" s="318"/>
      <c r="Q22" s="309"/>
      <c r="R22" s="310"/>
      <c r="S22" s="1"/>
      <c r="T22" s="1"/>
      <c r="U22" s="1"/>
      <c r="V22" s="1"/>
      <c r="W22" s="1"/>
      <c r="X22" s="1"/>
      <c r="Y22" s="1"/>
      <c r="Z22" s="1"/>
    </row>
    <row r="23" spans="1:26" ht="40" customHeight="1" x14ac:dyDescent="0.35">
      <c r="A23" s="1"/>
      <c r="B23" s="454" t="s">
        <v>554</v>
      </c>
      <c r="C23" s="454" t="s">
        <v>2074</v>
      </c>
      <c r="D23" s="454" t="s">
        <v>2075</v>
      </c>
      <c r="E23" s="473" t="s">
        <v>550</v>
      </c>
      <c r="F23" s="492" t="s">
        <v>2067</v>
      </c>
      <c r="G23" s="594">
        <v>25</v>
      </c>
      <c r="H23" s="591">
        <v>196270</v>
      </c>
      <c r="I23" s="502" t="s">
        <v>2097</v>
      </c>
      <c r="J23" s="584"/>
      <c r="K23" s="579"/>
      <c r="L23" s="1"/>
      <c r="M23" s="309"/>
      <c r="N23" s="310"/>
      <c r="O23" s="1"/>
      <c r="P23" s="318"/>
      <c r="Q23" s="309"/>
      <c r="R23" s="310"/>
      <c r="S23" s="1"/>
      <c r="T23" s="1"/>
      <c r="U23" s="1"/>
      <c r="V23" s="1"/>
      <c r="W23" s="1"/>
      <c r="X23" s="1"/>
      <c r="Y23" s="1"/>
      <c r="Z23" s="1"/>
    </row>
    <row r="24" spans="1:26" ht="40" customHeight="1" x14ac:dyDescent="0.35">
      <c r="A24" s="1"/>
      <c r="B24" s="454" t="s">
        <v>554</v>
      </c>
      <c r="C24" s="454" t="s">
        <v>2068</v>
      </c>
      <c r="D24" s="454" t="s">
        <v>2069</v>
      </c>
      <c r="E24" s="473" t="s">
        <v>550</v>
      </c>
      <c r="F24" s="483" t="s">
        <v>2063</v>
      </c>
      <c r="G24" s="597">
        <v>20</v>
      </c>
      <c r="H24" s="591">
        <v>73216</v>
      </c>
      <c r="I24" s="502" t="s">
        <v>2098</v>
      </c>
      <c r="J24" s="584"/>
      <c r="K24" s="579"/>
      <c r="L24" s="1"/>
      <c r="M24" s="309"/>
      <c r="N24" s="310"/>
      <c r="O24" s="1"/>
      <c r="P24" s="318"/>
      <c r="Q24" s="309"/>
      <c r="R24" s="310"/>
      <c r="S24" s="1"/>
      <c r="T24" s="1"/>
      <c r="U24" s="1"/>
      <c r="V24" s="1"/>
      <c r="W24" s="1"/>
      <c r="X24" s="1"/>
      <c r="Y24" s="1"/>
      <c r="Z24" s="1"/>
    </row>
    <row r="25" spans="1:26" ht="40" customHeight="1" x14ac:dyDescent="0.35">
      <c r="A25" s="1"/>
      <c r="B25" s="454" t="s">
        <v>554</v>
      </c>
      <c r="C25" s="454" t="s">
        <v>2070</v>
      </c>
      <c r="D25" s="454" t="s">
        <v>2071</v>
      </c>
      <c r="E25" s="473" t="s">
        <v>550</v>
      </c>
      <c r="F25" s="592" t="s">
        <v>2064</v>
      </c>
      <c r="G25" s="594">
        <v>20</v>
      </c>
      <c r="H25" s="591">
        <v>142436</v>
      </c>
      <c r="I25" s="502" t="s">
        <v>2098</v>
      </c>
      <c r="J25" s="584"/>
      <c r="K25" s="579"/>
      <c r="L25" s="1"/>
      <c r="M25" s="309"/>
      <c r="N25" s="310"/>
      <c r="O25" s="1"/>
      <c r="P25" s="318"/>
      <c r="Q25" s="309"/>
      <c r="R25" s="310"/>
      <c r="S25" s="1"/>
      <c r="T25" s="1"/>
      <c r="U25" s="1"/>
      <c r="V25" s="1"/>
      <c r="W25" s="1"/>
      <c r="X25" s="1"/>
      <c r="Y25" s="1"/>
      <c r="Z25" s="1"/>
    </row>
    <row r="26" spans="1:26" ht="40" customHeight="1" x14ac:dyDescent="0.35">
      <c r="A26" s="1"/>
      <c r="B26" s="454" t="s">
        <v>554</v>
      </c>
      <c r="C26" s="454" t="s">
        <v>2072</v>
      </c>
      <c r="D26" s="454" t="s">
        <v>2073</v>
      </c>
      <c r="E26" s="492" t="s">
        <v>1960</v>
      </c>
      <c r="F26" s="592" t="s">
        <v>141</v>
      </c>
      <c r="G26" s="594">
        <v>20</v>
      </c>
      <c r="H26" s="591">
        <v>253156</v>
      </c>
      <c r="I26" s="502" t="s">
        <v>2098</v>
      </c>
      <c r="J26" s="584"/>
      <c r="K26" s="579"/>
      <c r="L26" s="1"/>
      <c r="M26" s="309"/>
      <c r="N26" s="310"/>
      <c r="O26" s="1"/>
      <c r="P26" s="318"/>
      <c r="Q26" s="309"/>
      <c r="R26" s="310"/>
      <c r="S26" s="1"/>
      <c r="T26" s="1"/>
      <c r="U26" s="1"/>
      <c r="V26" s="1"/>
      <c r="W26" s="1"/>
      <c r="X26" s="1"/>
      <c r="Y26" s="1"/>
      <c r="Z26" s="1"/>
    </row>
    <row r="27" spans="1:26" ht="40" customHeight="1" x14ac:dyDescent="0.35">
      <c r="A27" s="1"/>
      <c r="B27" s="454" t="s">
        <v>554</v>
      </c>
      <c r="C27" s="454" t="s">
        <v>2074</v>
      </c>
      <c r="D27" s="454" t="s">
        <v>2075</v>
      </c>
      <c r="E27" s="473" t="s">
        <v>550</v>
      </c>
      <c r="F27" s="492" t="s">
        <v>2067</v>
      </c>
      <c r="G27" s="594">
        <v>20</v>
      </c>
      <c r="H27" s="591">
        <v>157016</v>
      </c>
      <c r="I27" s="502" t="s">
        <v>2098</v>
      </c>
      <c r="J27" s="584"/>
      <c r="K27" s="579"/>
      <c r="L27" s="1"/>
      <c r="M27" s="309"/>
      <c r="N27" s="310"/>
      <c r="O27" s="1"/>
      <c r="P27" s="318"/>
      <c r="Q27" s="309"/>
      <c r="R27" s="310"/>
      <c r="S27" s="1"/>
      <c r="T27" s="1"/>
      <c r="U27" s="1"/>
      <c r="V27" s="1"/>
      <c r="W27" s="1"/>
      <c r="X27" s="1"/>
      <c r="Y27" s="1"/>
      <c r="Z27" s="1"/>
    </row>
    <row r="28" spans="1:26" ht="45.5" customHeight="1" x14ac:dyDescent="0.35">
      <c r="A28" s="1"/>
      <c r="B28" s="454" t="s">
        <v>554</v>
      </c>
      <c r="C28" s="454" t="s">
        <v>2077</v>
      </c>
      <c r="D28" s="454" t="s">
        <v>2078</v>
      </c>
      <c r="E28" s="473" t="s">
        <v>550</v>
      </c>
      <c r="F28" s="592" t="s">
        <v>2076</v>
      </c>
      <c r="G28" s="594">
        <v>20</v>
      </c>
      <c r="H28" s="591">
        <v>149896</v>
      </c>
      <c r="I28" s="502" t="s">
        <v>2098</v>
      </c>
      <c r="J28" s="584"/>
      <c r="K28" s="579"/>
      <c r="L28" s="1"/>
      <c r="M28" s="309"/>
      <c r="N28" s="310"/>
      <c r="O28" s="1"/>
      <c r="P28" s="318"/>
      <c r="Q28" s="309"/>
      <c r="R28" s="310"/>
      <c r="S28" s="1"/>
      <c r="T28" s="1"/>
      <c r="U28" s="1"/>
      <c r="V28" s="1"/>
      <c r="W28" s="1"/>
      <c r="X28" s="1"/>
      <c r="Y28" s="1"/>
      <c r="Z28" s="1"/>
    </row>
    <row r="29" spans="1:26" ht="40" customHeight="1" x14ac:dyDescent="0.35">
      <c r="A29" s="1"/>
      <c r="B29" s="454" t="s">
        <v>554</v>
      </c>
      <c r="C29" s="454" t="s">
        <v>2079</v>
      </c>
      <c r="D29" s="454" t="s">
        <v>2080</v>
      </c>
      <c r="E29" s="473" t="s">
        <v>550</v>
      </c>
      <c r="F29" s="483" t="s">
        <v>2063</v>
      </c>
      <c r="G29" s="597">
        <v>20</v>
      </c>
      <c r="H29" s="591">
        <v>73216</v>
      </c>
      <c r="I29" s="502" t="s">
        <v>2100</v>
      </c>
      <c r="J29" s="584"/>
      <c r="K29" s="579"/>
      <c r="L29" s="1"/>
      <c r="M29" s="309"/>
      <c r="N29" s="310"/>
      <c r="O29" s="1"/>
      <c r="P29" s="318"/>
      <c r="Q29" s="309"/>
      <c r="R29" s="310"/>
      <c r="S29" s="1"/>
      <c r="T29" s="1"/>
      <c r="U29" s="1"/>
      <c r="V29" s="1"/>
      <c r="W29" s="1"/>
      <c r="X29" s="1"/>
      <c r="Y29" s="1"/>
      <c r="Z29" s="1"/>
    </row>
    <row r="30" spans="1:26" ht="40" customHeight="1" x14ac:dyDescent="0.35">
      <c r="A30" s="1"/>
      <c r="B30" s="454" t="s">
        <v>554</v>
      </c>
      <c r="C30" s="454" t="s">
        <v>2081</v>
      </c>
      <c r="D30" s="454" t="s">
        <v>2082</v>
      </c>
      <c r="E30" s="473" t="s">
        <v>550</v>
      </c>
      <c r="F30" s="592" t="s">
        <v>2064</v>
      </c>
      <c r="G30" s="594">
        <v>20</v>
      </c>
      <c r="H30" s="591">
        <v>142436</v>
      </c>
      <c r="I30" s="502" t="s">
        <v>2100</v>
      </c>
      <c r="J30" s="584"/>
      <c r="K30" s="579"/>
      <c r="L30" s="1"/>
      <c r="M30" s="309"/>
      <c r="N30" s="310"/>
      <c r="O30" s="1"/>
      <c r="P30" s="318"/>
      <c r="Q30" s="309"/>
      <c r="R30" s="310"/>
      <c r="S30" s="1"/>
      <c r="T30" s="1"/>
      <c r="U30" s="1"/>
      <c r="V30" s="1"/>
      <c r="W30" s="1"/>
      <c r="X30" s="1"/>
      <c r="Y30" s="1"/>
      <c r="Z30" s="1"/>
    </row>
    <row r="31" spans="1:26" ht="40" customHeight="1" x14ac:dyDescent="0.35">
      <c r="A31" s="1"/>
      <c r="B31" s="454" t="s">
        <v>554</v>
      </c>
      <c r="C31" s="454" t="s">
        <v>2083</v>
      </c>
      <c r="D31" s="454" t="s">
        <v>2084</v>
      </c>
      <c r="E31" s="492" t="s">
        <v>1960</v>
      </c>
      <c r="F31" s="592" t="s">
        <v>141</v>
      </c>
      <c r="G31" s="594">
        <v>20</v>
      </c>
      <c r="H31" s="591">
        <v>253156</v>
      </c>
      <c r="I31" s="502" t="s">
        <v>2100</v>
      </c>
      <c r="J31" s="584"/>
      <c r="K31" s="579"/>
      <c r="L31" s="1"/>
      <c r="M31" s="309"/>
      <c r="N31" s="310"/>
      <c r="O31" s="1"/>
      <c r="P31" s="318"/>
      <c r="Q31" s="309"/>
      <c r="R31" s="310"/>
      <c r="S31" s="1"/>
      <c r="T31" s="1"/>
      <c r="U31" s="1"/>
      <c r="V31" s="1"/>
      <c r="W31" s="1"/>
      <c r="X31" s="1"/>
      <c r="Y31" s="1"/>
      <c r="Z31" s="1"/>
    </row>
    <row r="32" spans="1:26" ht="40" customHeight="1" x14ac:dyDescent="0.35">
      <c r="A32" s="1"/>
      <c r="B32" s="454" t="s">
        <v>554</v>
      </c>
      <c r="C32" s="454" t="s">
        <v>2085</v>
      </c>
      <c r="D32" s="454" t="s">
        <v>2086</v>
      </c>
      <c r="E32" s="473" t="s">
        <v>550</v>
      </c>
      <c r="F32" s="492" t="s">
        <v>2067</v>
      </c>
      <c r="G32" s="594">
        <v>20</v>
      </c>
      <c r="H32" s="591">
        <v>157016</v>
      </c>
      <c r="I32" s="502" t="s">
        <v>2100</v>
      </c>
      <c r="J32" s="584"/>
      <c r="K32" s="579"/>
      <c r="L32" s="1"/>
      <c r="M32" s="309"/>
      <c r="N32" s="310"/>
      <c r="O32" s="1"/>
      <c r="P32" s="318"/>
      <c r="Q32" s="309"/>
      <c r="R32" s="310"/>
      <c r="S32" s="1"/>
      <c r="T32" s="1"/>
      <c r="U32" s="1"/>
      <c r="V32" s="1"/>
      <c r="W32" s="1"/>
      <c r="X32" s="1"/>
      <c r="Y32" s="1"/>
      <c r="Z32" s="1"/>
    </row>
    <row r="33" spans="1:26" ht="45" customHeight="1" x14ac:dyDescent="0.35">
      <c r="A33" s="1"/>
      <c r="B33" s="454" t="s">
        <v>554</v>
      </c>
      <c r="C33" s="454" t="s">
        <v>2087</v>
      </c>
      <c r="D33" s="454" t="s">
        <v>2088</v>
      </c>
      <c r="E33" s="473" t="s">
        <v>550</v>
      </c>
      <c r="F33" s="592" t="s">
        <v>2076</v>
      </c>
      <c r="G33" s="594">
        <v>20</v>
      </c>
      <c r="H33" s="591">
        <v>149896</v>
      </c>
      <c r="I33" s="502" t="s">
        <v>2100</v>
      </c>
      <c r="J33" s="584"/>
      <c r="K33" s="579"/>
      <c r="L33" s="1"/>
      <c r="M33" s="309"/>
      <c r="N33" s="310"/>
      <c r="O33" s="1"/>
      <c r="P33" s="318"/>
      <c r="Q33" s="309"/>
      <c r="R33" s="310"/>
      <c r="S33" s="1"/>
      <c r="T33" s="1"/>
      <c r="U33" s="1"/>
      <c r="V33" s="1"/>
      <c r="W33" s="1"/>
      <c r="X33" s="1"/>
      <c r="Y33" s="1"/>
      <c r="Z33" s="1"/>
    </row>
    <row r="34" spans="1:26" ht="30" customHeight="1" x14ac:dyDescent="0.35">
      <c r="A34" s="1"/>
      <c r="B34" s="454" t="s">
        <v>554</v>
      </c>
      <c r="C34" s="454" t="s">
        <v>2089</v>
      </c>
      <c r="D34" s="454" t="s">
        <v>2090</v>
      </c>
      <c r="E34" s="473" t="s">
        <v>550</v>
      </c>
      <c r="F34" s="483" t="s">
        <v>2063</v>
      </c>
      <c r="G34" s="597">
        <v>25</v>
      </c>
      <c r="H34" s="591">
        <v>91520</v>
      </c>
      <c r="I34" s="502" t="s">
        <v>2101</v>
      </c>
      <c r="J34" s="584"/>
      <c r="K34" s="579"/>
      <c r="L34" s="1"/>
      <c r="M34" s="309"/>
      <c r="N34" s="310"/>
      <c r="O34" s="1"/>
      <c r="P34" s="318"/>
      <c r="Q34" s="309"/>
      <c r="R34" s="310"/>
      <c r="S34" s="1"/>
      <c r="T34" s="1"/>
      <c r="U34" s="1"/>
      <c r="V34" s="1"/>
      <c r="W34" s="1"/>
      <c r="X34" s="1"/>
      <c r="Y34" s="1"/>
      <c r="Z34" s="1"/>
    </row>
    <row r="35" spans="1:26" ht="30" customHeight="1" x14ac:dyDescent="0.35">
      <c r="A35" s="1"/>
      <c r="B35" s="454" t="s">
        <v>554</v>
      </c>
      <c r="C35" s="454" t="s">
        <v>2091</v>
      </c>
      <c r="D35" s="454" t="s">
        <v>2092</v>
      </c>
      <c r="E35" s="473" t="s">
        <v>550</v>
      </c>
      <c r="F35" s="592" t="s">
        <v>2064</v>
      </c>
      <c r="G35" s="594">
        <v>25</v>
      </c>
      <c r="H35" s="591">
        <v>178045</v>
      </c>
      <c r="I35" s="502" t="s">
        <v>2101</v>
      </c>
      <c r="J35" s="584"/>
      <c r="K35" s="579"/>
      <c r="L35" s="1"/>
      <c r="M35" s="309"/>
      <c r="N35" s="310"/>
      <c r="O35" s="1"/>
      <c r="P35" s="318"/>
      <c r="Q35" s="309"/>
      <c r="R35" s="310"/>
      <c r="S35" s="1"/>
      <c r="T35" s="1"/>
      <c r="U35" s="1"/>
      <c r="V35" s="1"/>
      <c r="W35" s="1"/>
      <c r="X35" s="1"/>
      <c r="Y35" s="1"/>
      <c r="Z35" s="1"/>
    </row>
    <row r="36" spans="1:26" ht="30" customHeight="1" x14ac:dyDescent="0.35">
      <c r="A36" s="1"/>
      <c r="B36" s="454" t="s">
        <v>554</v>
      </c>
      <c r="C36" s="454" t="s">
        <v>2093</v>
      </c>
      <c r="D36" s="454" t="s">
        <v>2094</v>
      </c>
      <c r="E36" s="492" t="s">
        <v>1960</v>
      </c>
      <c r="F36" s="592" t="s">
        <v>141</v>
      </c>
      <c r="G36" s="594">
        <v>25</v>
      </c>
      <c r="H36" s="591">
        <v>316445</v>
      </c>
      <c r="I36" s="502" t="s">
        <v>2101</v>
      </c>
      <c r="J36" s="584"/>
      <c r="K36" s="579"/>
      <c r="L36" s="1"/>
      <c r="M36" s="309"/>
      <c r="N36" s="310"/>
      <c r="O36" s="1"/>
      <c r="P36" s="318"/>
      <c r="Q36" s="309"/>
      <c r="R36" s="310"/>
      <c r="S36" s="1"/>
      <c r="T36" s="1"/>
      <c r="U36" s="1"/>
      <c r="V36" s="1"/>
      <c r="W36" s="1"/>
      <c r="X36" s="1"/>
      <c r="Y36" s="1"/>
      <c r="Z36" s="1"/>
    </row>
    <row r="37" spans="1:26" ht="31" customHeight="1" x14ac:dyDescent="0.35">
      <c r="A37" s="1"/>
      <c r="B37" s="202" t="s">
        <v>12</v>
      </c>
      <c r="C37" s="202"/>
      <c r="D37" s="202"/>
      <c r="E37" s="202"/>
      <c r="F37" s="202"/>
      <c r="G37" s="598">
        <f>SUM(G11:G36)</f>
        <v>600</v>
      </c>
      <c r="H37" s="599">
        <f>SUM(H11:H36)</f>
        <v>4677760</v>
      </c>
      <c r="I37" s="202"/>
      <c r="J37" s="1"/>
      <c r="K37" s="1"/>
      <c r="L37" s="1"/>
      <c r="M37" s="1"/>
      <c r="N37" s="1"/>
      <c r="O37" s="1"/>
      <c r="P37" s="1"/>
      <c r="Q37" s="1"/>
      <c r="R37" s="1"/>
      <c r="S37" s="1"/>
      <c r="T37" s="1"/>
      <c r="U37" s="1"/>
      <c r="V37" s="1"/>
      <c r="W37" s="1"/>
      <c r="X37" s="1"/>
      <c r="Y37" s="1"/>
      <c r="Z37" s="1"/>
    </row>
    <row r="38" spans="1:26" ht="9.5" customHeight="1" x14ac:dyDescent="0.35">
      <c r="A38" s="1"/>
      <c r="B38" s="288"/>
      <c r="C38" s="288"/>
      <c r="D38" s="288"/>
      <c r="E38" s="288"/>
      <c r="F38" s="288"/>
      <c r="G38" s="289"/>
      <c r="H38" s="290"/>
      <c r="I38" s="288"/>
      <c r="J38" s="1"/>
      <c r="K38" s="1"/>
      <c r="L38" s="1"/>
      <c r="M38" s="1"/>
      <c r="N38" s="1"/>
      <c r="O38" s="1"/>
      <c r="P38" s="1"/>
      <c r="Q38" s="1"/>
      <c r="R38" s="1"/>
      <c r="S38" s="1"/>
      <c r="T38" s="1"/>
      <c r="U38" s="1"/>
      <c r="V38" s="1"/>
      <c r="W38" s="1"/>
      <c r="X38" s="1"/>
      <c r="Y38" s="1"/>
      <c r="Z38" s="1"/>
    </row>
    <row r="39" spans="1:26" ht="17.5" customHeight="1" x14ac:dyDescent="0.35">
      <c r="A39" s="1"/>
      <c r="B39" s="580" t="s">
        <v>704</v>
      </c>
      <c r="C39" s="187"/>
      <c r="D39" s="187"/>
      <c r="E39" s="580" t="s">
        <v>705</v>
      </c>
      <c r="F39" s="187"/>
      <c r="G39" s="187" t="s">
        <v>14</v>
      </c>
      <c r="H39" s="187"/>
      <c r="I39" s="187"/>
      <c r="J39" s="1"/>
      <c r="K39" s="1"/>
      <c r="L39" s="1"/>
      <c r="M39" s="1"/>
      <c r="N39" s="1"/>
      <c r="O39" s="1"/>
      <c r="P39" s="1"/>
      <c r="Q39" s="1"/>
      <c r="R39" s="1"/>
      <c r="S39" s="1"/>
      <c r="T39" s="1"/>
      <c r="U39" s="1"/>
      <c r="V39" s="1"/>
      <c r="W39" s="1"/>
      <c r="X39" s="1"/>
      <c r="Y39" s="1"/>
      <c r="Z39" s="1"/>
    </row>
    <row r="40" spans="1:26" ht="9.5" customHeight="1" x14ac:dyDescent="0.35">
      <c r="A40" s="1"/>
      <c r="B40" s="187"/>
      <c r="C40" s="187"/>
      <c r="D40" s="187"/>
      <c r="E40" s="187"/>
      <c r="F40" s="187"/>
      <c r="G40" s="187"/>
      <c r="H40" s="187"/>
      <c r="I40" s="187"/>
      <c r="J40" s="1"/>
      <c r="K40" s="1"/>
      <c r="L40" s="1"/>
      <c r="M40" s="1"/>
      <c r="N40" s="1"/>
      <c r="O40" s="1"/>
      <c r="P40" s="1"/>
      <c r="Q40" s="1"/>
      <c r="R40" s="1"/>
      <c r="S40" s="1"/>
      <c r="T40" s="1"/>
      <c r="U40" s="1"/>
      <c r="V40" s="1"/>
      <c r="W40" s="1"/>
      <c r="X40" s="1"/>
      <c r="Y40" s="1"/>
      <c r="Z40" s="1"/>
    </row>
    <row r="41" spans="1:26" ht="22" customHeight="1" x14ac:dyDescent="0.35">
      <c r="A41" s="1"/>
      <c r="B41" s="187"/>
      <c r="C41" s="187"/>
      <c r="D41" s="187"/>
      <c r="E41" s="187"/>
      <c r="F41" s="187"/>
      <c r="G41" s="187"/>
      <c r="H41" s="187"/>
      <c r="I41" s="187"/>
      <c r="J41" s="309"/>
      <c r="K41" s="1"/>
      <c r="L41" s="1"/>
      <c r="M41" s="1"/>
      <c r="N41" s="1"/>
      <c r="O41" s="1"/>
      <c r="P41" s="1"/>
      <c r="Q41" s="1"/>
      <c r="R41" s="1"/>
      <c r="S41" s="1"/>
      <c r="T41" s="1"/>
      <c r="U41" s="1"/>
      <c r="V41" s="1"/>
      <c r="W41" s="1"/>
      <c r="X41" s="1"/>
      <c r="Y41" s="1"/>
      <c r="Z41" s="1"/>
    </row>
    <row r="42" spans="1:26" ht="14.25" customHeight="1" x14ac:dyDescent="0.35">
      <c r="A42" s="1"/>
      <c r="B42" s="722" t="s">
        <v>545</v>
      </c>
      <c r="C42" s="723"/>
      <c r="D42" s="187"/>
      <c r="E42" s="189" t="s">
        <v>15</v>
      </c>
      <c r="F42" s="190"/>
      <c r="G42" s="189" t="s">
        <v>16</v>
      </c>
      <c r="H42" s="191"/>
      <c r="I42" s="191"/>
      <c r="J42" s="310"/>
      <c r="K42" s="1"/>
      <c r="L42" s="1"/>
      <c r="M42" s="1"/>
      <c r="N42" s="1"/>
      <c r="O42" s="1"/>
      <c r="P42" s="1"/>
      <c r="Q42" s="1"/>
      <c r="R42" s="1"/>
      <c r="S42" s="1"/>
      <c r="T42" s="1"/>
      <c r="U42" s="1"/>
      <c r="V42" s="1"/>
      <c r="W42" s="1"/>
      <c r="X42" s="1"/>
      <c r="Y42" s="1"/>
      <c r="Z42" s="1"/>
    </row>
    <row r="43" spans="1:26" ht="14.25" customHeight="1" x14ac:dyDescent="0.35">
      <c r="A43" s="1"/>
      <c r="B43" s="192" t="s">
        <v>17</v>
      </c>
      <c r="C43" s="187"/>
      <c r="D43" s="1"/>
      <c r="E43" s="192" t="s">
        <v>18</v>
      </c>
      <c r="F43" s="187"/>
      <c r="G43" s="724" t="s">
        <v>19</v>
      </c>
      <c r="H43" s="725"/>
      <c r="I43" s="725"/>
      <c r="J43" s="1"/>
      <c r="K43" s="1"/>
      <c r="L43" s="1"/>
      <c r="M43" s="1"/>
      <c r="N43" s="1"/>
      <c r="O43" s="1"/>
      <c r="P43" s="1"/>
      <c r="Q43" s="1"/>
      <c r="R43" s="1"/>
      <c r="S43" s="1"/>
      <c r="T43" s="1"/>
      <c r="U43" s="1"/>
      <c r="V43" s="1"/>
      <c r="W43" s="1"/>
      <c r="X43" s="1"/>
      <c r="Y43" s="1"/>
      <c r="Z43" s="1"/>
    </row>
    <row r="44" spans="1:26" ht="8" customHeight="1" x14ac:dyDescent="0.35">
      <c r="A44" s="1"/>
      <c r="B44" s="187"/>
      <c r="C44" s="187"/>
      <c r="D44" s="187"/>
      <c r="E44" s="187"/>
      <c r="F44" s="187"/>
      <c r="G44" s="187"/>
      <c r="H44" s="187"/>
      <c r="I44" s="187"/>
      <c r="J44" s="1"/>
      <c r="K44" s="1"/>
      <c r="L44" s="1"/>
      <c r="M44" s="1"/>
      <c r="N44" s="1"/>
      <c r="O44" s="1"/>
      <c r="P44" s="1"/>
      <c r="Q44" s="1"/>
      <c r="R44" s="1"/>
      <c r="S44" s="1"/>
      <c r="T44" s="1"/>
      <c r="U44" s="1"/>
      <c r="V44" s="1"/>
      <c r="W44" s="1"/>
      <c r="X44" s="1"/>
      <c r="Y44" s="1"/>
      <c r="Z44" s="1"/>
    </row>
    <row r="45" spans="1:26" ht="14.25" customHeight="1" x14ac:dyDescent="0.35">
      <c r="A45" s="1"/>
      <c r="B45" s="191" t="s">
        <v>1985</v>
      </c>
      <c r="C45" s="191"/>
      <c r="D45" s="187"/>
      <c r="E45" s="191" t="s">
        <v>544</v>
      </c>
      <c r="F45" s="187"/>
      <c r="G45" s="191" t="s">
        <v>544</v>
      </c>
      <c r="H45" s="191"/>
      <c r="I45" s="191"/>
      <c r="J45" s="1"/>
      <c r="K45" s="1"/>
      <c r="L45" s="1"/>
      <c r="M45" s="1"/>
      <c r="N45" s="1"/>
      <c r="O45" s="1"/>
      <c r="P45" s="1"/>
      <c r="Q45" s="1"/>
      <c r="R45" s="1"/>
      <c r="S45" s="1"/>
      <c r="T45" s="1"/>
      <c r="U45" s="1"/>
      <c r="V45" s="1"/>
      <c r="W45" s="1"/>
      <c r="X45" s="1"/>
      <c r="Y45" s="1"/>
      <c r="Z45" s="1"/>
    </row>
    <row r="46" spans="1:26" ht="14.25" customHeight="1" x14ac:dyDescent="0.3">
      <c r="A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1"/>
      <c r="H48" s="194"/>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88"/>
      <c r="H49" s="195"/>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88"/>
      <c r="H50" s="195"/>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88"/>
      <c r="H51" s="195"/>
      <c r="I51" s="29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88"/>
      <c r="H52" s="195"/>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31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row r="247" spans="1:26" ht="15.75" customHeight="1" x14ac:dyDescent="0.3"/>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sheetData>
  <autoFilter ref="A10:Z39"/>
  <mergeCells count="16">
    <mergeCell ref="J9:J10"/>
    <mergeCell ref="K9:K10"/>
    <mergeCell ref="B42:C42"/>
    <mergeCell ref="G43:I43"/>
    <mergeCell ref="B2:I2"/>
    <mergeCell ref="B3:I3"/>
    <mergeCell ref="B4:I4"/>
    <mergeCell ref="F6:I6"/>
    <mergeCell ref="B9:B10"/>
    <mergeCell ref="C9:C10"/>
    <mergeCell ref="D9:D10"/>
    <mergeCell ref="E9:E10"/>
    <mergeCell ref="F9:F10"/>
    <mergeCell ref="G9:G10"/>
    <mergeCell ref="H9:H10"/>
    <mergeCell ref="I9:I10"/>
  </mergeCells>
  <printOptions horizontalCentered="1"/>
  <pageMargins left="0.25" right="0" top="0.75" bottom="0.75" header="0" footer="0"/>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vt:i4>
      </vt:variant>
    </vt:vector>
  </HeadingPairs>
  <TitlesOfParts>
    <vt:vector size="52" baseType="lpstr">
      <vt:lpstr>RQM33</vt:lpstr>
      <vt:lpstr>RQM3 for Printing</vt:lpstr>
      <vt:lpstr>RQM2 revised for Printing</vt:lpstr>
      <vt:lpstr>RQM1 for Printing</vt:lpstr>
      <vt:lpstr>RQM12</vt:lpstr>
      <vt:lpstr>RQM11</vt:lpstr>
      <vt:lpstr>RQM10</vt:lpstr>
      <vt:lpstr>RQM9</vt:lpstr>
      <vt:lpstr>RQM8 OrMin Proposals</vt:lpstr>
      <vt:lpstr>RQM8</vt:lpstr>
      <vt:lpstr>RQM7</vt:lpstr>
      <vt:lpstr>RQM6</vt:lpstr>
      <vt:lpstr>RQM5</vt:lpstr>
      <vt:lpstr>RQM4</vt:lpstr>
      <vt:lpstr>RQM3</vt:lpstr>
      <vt:lpstr>RQM2</vt:lpstr>
      <vt:lpstr>RQM2 revised</vt:lpstr>
      <vt:lpstr>RQM1</vt:lpstr>
      <vt:lpstr>RQM34</vt:lpstr>
      <vt:lpstr>RQM35</vt:lpstr>
      <vt:lpstr>RQM36</vt:lpstr>
      <vt:lpstr>RQM37</vt:lpstr>
      <vt:lpstr>Sum</vt:lpstr>
      <vt:lpstr>RQM38</vt:lpstr>
      <vt:lpstr>TWSP</vt:lpstr>
      <vt:lpstr>Omni 021821 - May notes</vt:lpstr>
      <vt:lpstr>TWSP (Cost 2020)</vt:lpstr>
      <vt:lpstr>CACW</vt:lpstr>
      <vt:lpstr>Sum2</vt:lpstr>
      <vt:lpstr>Sheet1</vt:lpstr>
      <vt:lpstr>Sheet2</vt:lpstr>
      <vt:lpstr>'Omni 021821 - May notes'!Print_Area</vt:lpstr>
      <vt:lpstr>'RQM10'!Print_Area</vt:lpstr>
      <vt:lpstr>'RQM11'!Print_Area</vt:lpstr>
      <vt:lpstr>'RQM12'!Print_Area</vt:lpstr>
      <vt:lpstr>'RQM2'!Print_Area</vt:lpstr>
      <vt:lpstr>'RQM2 revised'!Print_Area</vt:lpstr>
      <vt:lpstr>'RQM2 revised for Printing'!Print_Area</vt:lpstr>
      <vt:lpstr>'RQM33'!Print_Area</vt:lpstr>
      <vt:lpstr>'RQM34'!Print_Area</vt:lpstr>
      <vt:lpstr>'RQM35'!Print_Area</vt:lpstr>
      <vt:lpstr>'RQM36'!Print_Area</vt:lpstr>
      <vt:lpstr>'RQM37'!Print_Area</vt:lpstr>
      <vt:lpstr>'RQM38'!Print_Area</vt:lpstr>
      <vt:lpstr>'RQM4'!Print_Area</vt:lpstr>
      <vt:lpstr>'RQM5'!Print_Area</vt:lpstr>
      <vt:lpstr>'RQM6'!Print_Area</vt:lpstr>
      <vt:lpstr>'RQM7'!Print_Area</vt:lpstr>
      <vt:lpstr>'RQM8'!Print_Area</vt:lpstr>
      <vt:lpstr>'RQM8 OrMin Proposals'!Print_Area</vt:lpstr>
      <vt:lpstr>'RQM9'!Print_Area</vt:lpstr>
      <vt:lpstr>Sum!Print_Area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Cecille Magaling</dc:creator>
  <cp:lastModifiedBy>Cecille Magaling</cp:lastModifiedBy>
  <cp:lastPrinted>2021-07-07T09:55:36Z</cp:lastPrinted>
  <dcterms:created xsi:type="dcterms:W3CDTF">2021-03-09T23:31:20Z</dcterms:created>
  <dcterms:modified xsi:type="dcterms:W3CDTF">2021-07-11T23:44:32Z</dcterms:modified>
</cp:coreProperties>
</file>