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yzen3\Desktop\APP 2022\APP 2023\"/>
    </mc:Choice>
  </mc:AlternateContent>
  <bookViews>
    <workbookView xWindow="0" yWindow="0" windowWidth="28800" windowHeight="12435"/>
  </bookViews>
  <sheets>
    <sheet name="APP 2023" sheetId="1" r:id="rId1"/>
  </sheets>
  <externalReferences>
    <externalReference r:id="rId2"/>
    <externalReference r:id="rId3"/>
  </externalReferences>
  <definedNames>
    <definedName name="_xlnm.Print_Area" localSheetId="0">'APP 2023'!$A$1:$AP$41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8" i="1"/>
  <c r="F28" i="1"/>
  <c r="J27" i="1"/>
  <c r="F27" i="1"/>
  <c r="J26" i="1"/>
  <c r="F26" i="1"/>
  <c r="K25" i="1"/>
  <c r="J25" i="1"/>
  <c r="F25" i="1"/>
  <c r="J24" i="1"/>
  <c r="F24" i="1"/>
  <c r="J23" i="1"/>
  <c r="F23" i="1"/>
  <c r="J22" i="1"/>
  <c r="F22" i="1"/>
  <c r="K21" i="1"/>
  <c r="J21" i="1" s="1"/>
  <c r="F21" i="1"/>
  <c r="K20" i="1"/>
  <c r="J20" i="1"/>
  <c r="F20" i="1"/>
  <c r="E20" i="1"/>
  <c r="K19" i="1"/>
  <c r="J19" i="1"/>
  <c r="F19" i="1"/>
  <c r="E19" i="1"/>
  <c r="K18" i="1"/>
  <c r="J18" i="1"/>
  <c r="F18" i="1"/>
  <c r="E18" i="1"/>
  <c r="K17" i="1"/>
  <c r="J17" i="1"/>
  <c r="F17" i="1"/>
  <c r="E17" i="1"/>
  <c r="J16" i="1"/>
  <c r="F16" i="1"/>
  <c r="E16" i="1"/>
  <c r="K15" i="1"/>
  <c r="J15" i="1" s="1"/>
  <c r="F15" i="1"/>
  <c r="E15" i="1"/>
  <c r="K14" i="1"/>
  <c r="J14" i="1" s="1"/>
  <c r="F14" i="1"/>
  <c r="E14" i="1"/>
  <c r="K13" i="1"/>
  <c r="J13" i="1" s="1"/>
  <c r="F13" i="1"/>
  <c r="K12" i="1"/>
  <c r="J12" i="1"/>
  <c r="F12" i="1"/>
  <c r="E12" i="1"/>
  <c r="K11" i="1"/>
  <c r="J11" i="1"/>
  <c r="F11" i="1"/>
  <c r="E11" i="1"/>
  <c r="K10" i="1"/>
  <c r="J10" i="1"/>
  <c r="F10" i="1"/>
  <c r="K9" i="1"/>
  <c r="J9" i="1"/>
  <c r="F9" i="1"/>
  <c r="E9" i="1"/>
  <c r="K8" i="1"/>
  <c r="J8" i="1"/>
  <c r="F8" i="1"/>
  <c r="K30" i="1" l="1"/>
</calcChain>
</file>

<file path=xl/sharedStrings.xml><?xml version="1.0" encoding="utf-8"?>
<sst xmlns="http://schemas.openxmlformats.org/spreadsheetml/2006/main" count="226" uniqueCount="84">
  <si>
    <t>RIZAL, OCCIDENTAL MINDORO TESDA TRAINING AND ACCREDITATION CENTER</t>
  </si>
  <si>
    <t>Department of Budget and Management Procurement Monitoring Report as of month/day/2006</t>
  </si>
  <si>
    <t>GPBB FORMAT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</si>
  <si>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</si>
  <si>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</si>
  <si>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</si>
  <si>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</si>
  <si>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</si>
  <si>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</si>
  <si>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</si>
  <si>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</si>
  <si>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</si>
  <si>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</si>
  <si>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</si>
  <si>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</si>
  <si>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</si>
  <si>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</si>
  <si>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</si>
  <si>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</si>
  <si>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</si>
  <si>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</si>
  <si>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</si>
  <si>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</si>
  <si>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</si>
  <si>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</si>
  <si>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</si>
  <si>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</si>
  <si>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</si>
  <si>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</si>
  <si>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</si>
  <si>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</si>
  <si>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</si>
  <si>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</si>
  <si>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</si>
  <si>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Advertising - Tarpaulin Banner/Streamer for TESDA and other Government Agencies Programs, Advertisement, Anniversaries and Promotion Printing Services</t>
  </si>
  <si>
    <t>ROMTTAC</t>
  </si>
  <si>
    <t>Direct Contracting</t>
  </si>
  <si>
    <t>N/A</t>
  </si>
  <si>
    <t>January to December</t>
  </si>
  <si>
    <t>Telephone - Post-paid Cellular Phone Line and Landline - Telephone Line Subscription</t>
  </si>
  <si>
    <t>Fuel, Oil Lubricants and Vehicle Maintenance Parts and Accessories</t>
  </si>
  <si>
    <t>Shopping</t>
  </si>
  <si>
    <t>Water and Purified Drinking Water</t>
  </si>
  <si>
    <t>Electricity</t>
  </si>
  <si>
    <t>Repairs and Maintenance - Transportation Equipment - Vehicle Parts and Accessories</t>
  </si>
  <si>
    <t>as needed</t>
  </si>
  <si>
    <t>Repairs and Maintenance - Machineries, Equipment and Others</t>
  </si>
  <si>
    <t>Small Value Procurement</t>
  </si>
  <si>
    <t>Repairs and Maintenance - Building and Other Structures</t>
  </si>
  <si>
    <t>Transportation and Delivery Expenses</t>
  </si>
  <si>
    <t>monthly</t>
  </si>
  <si>
    <t>Other General Services - Maintenance and Operating Expenses</t>
  </si>
  <si>
    <t>Security Services</t>
  </si>
  <si>
    <t>January</t>
  </si>
  <si>
    <t>Subscription to Internet and Others</t>
  </si>
  <si>
    <t>Training/Traveling Expenses, Meetings and Conferences</t>
  </si>
  <si>
    <t>Accountable Forms</t>
  </si>
  <si>
    <t>Agency to Agency</t>
  </si>
  <si>
    <t>Other Professional and Legal Services</t>
  </si>
  <si>
    <t>Office Supplies/Office Equipment</t>
  </si>
  <si>
    <t>January, April, July and October</t>
  </si>
  <si>
    <t>SSP/MOOE</t>
  </si>
  <si>
    <t>Survey Expenses</t>
  </si>
  <si>
    <t>Other Supplies and Materials Expenses</t>
  </si>
  <si>
    <t>February, May, August and November</t>
  </si>
  <si>
    <t>Instructional Tools, Equipment, Materials for Training Programs</t>
  </si>
  <si>
    <t>SSP</t>
  </si>
  <si>
    <t>Assessment Supplies and Materials for Training Programs</t>
  </si>
  <si>
    <t>Construction/Fabrication of additional training facilities and equipment  for Training Programs</t>
  </si>
  <si>
    <t>MOTOR VEHICLES - For School and Driving NC II Training Program</t>
  </si>
  <si>
    <t>Competitive Bidding</t>
  </si>
  <si>
    <t xml:space="preserve">March </t>
  </si>
  <si>
    <t>March</t>
  </si>
  <si>
    <t>APRIL</t>
  </si>
  <si>
    <t>Prepared by:</t>
  </si>
  <si>
    <t>Recommended By:</t>
  </si>
  <si>
    <t>Approved By:</t>
  </si>
  <si>
    <t>MARK ADRIAN E. CELESTE</t>
  </si>
  <si>
    <t>FRITZIE T. ENDAYA</t>
  </si>
  <si>
    <t>DIONISIO A. GENIL</t>
  </si>
  <si>
    <t>Senior TESD Specialist/BAC Chairman</t>
  </si>
  <si>
    <t>Acting Vocational School Administrator III</t>
  </si>
  <si>
    <t>Annual Procurement Plan for FY 2023</t>
  </si>
  <si>
    <t>Administrative Officer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</si>
</sst>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&quot; &quot;;&quot; (&quot;#,##0.00&quot;)&quot;;&quot; -&quot;#&quot; &quot;;@&quot; &quot;"/>
    <numFmt numFmtId="165" formatCode="0&quot; &quot;;&quot; (&quot;0&quot;)&quot;;&quot; -&quot;#&quot; &quot;;@&quot; &quot;"/>
  </numFmts>
  <fonts count="10">
    <font>
      <sz val="11"/>
      <color rgb="FF000000"/>
      <name val="Arial1"/>
    </font>
    <font>
      <sz val="11"/>
      <color rgb="FF000000"/>
      <name val="Arial1"/>
    </font>
    <font>
      <b/>
      <sz val="14"/>
      <color rgb="FF000000"/>
      <name val="Arial1"/>
    </font>
    <font>
      <sz val="10"/>
      <color rgb="FF000000"/>
      <name val="Arial1"/>
    </font>
    <font>
      <b/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sz val="9"/>
      <color rgb="FF000000"/>
      <name val="Arial1"/>
    </font>
    <font>
      <sz val="8"/>
      <color rgb="FF000000"/>
      <name val="Arial1"/>
    </font>
    <font>
      <u val="doubleAccounting"/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/>
  </cellStyleXfs>
  <cellXfs count="99">
    <xf numFmtId="0" fontId="0" fillId="0" borderId="0" xfId="0"/>
    <xf numFmtId="0" fontId="2" fillId="2" borderId="0" xfId="0" applyFont="1" applyFill="1" applyProtection="1">
      <protection locked="0"/>
    </xf>
    <xf numFmtId="43" fontId="2" fillId="2" borderId="0" xfId="1" applyFont="1" applyFill="1" applyAlignment="1" applyProtection="1">
      <alignment horizontal="center"/>
      <protection locked="0"/>
    </xf>
    <xf numFmtId="43" fontId="2" fillId="3" borderId="0" xfId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43" fontId="3" fillId="2" borderId="0" xfId="1" applyFont="1" applyFill="1" applyAlignment="1" applyProtection="1">
      <alignment horizontal="center"/>
      <protection locked="0"/>
    </xf>
    <xf numFmtId="43" fontId="3" fillId="3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</xf>
    <xf numFmtId="0" fontId="6" fillId="0" borderId="8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top" wrapText="1"/>
    </xf>
    <xf numFmtId="43" fontId="5" fillId="0" borderId="7" xfId="1" applyFont="1" applyFill="1" applyBorder="1" applyAlignment="1" applyProtection="1">
      <alignment horizontal="center" vertical="top" wrapText="1"/>
    </xf>
    <xf numFmtId="43" fontId="5" fillId="4" borderId="8" xfId="1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top" wrapText="1"/>
    </xf>
    <xf numFmtId="0" fontId="5" fillId="0" borderId="9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Protection="1"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8" fillId="4" borderId="7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protection locked="0"/>
    </xf>
    <xf numFmtId="0" fontId="8" fillId="0" borderId="14" xfId="0" applyFont="1" applyFill="1" applyBorder="1" applyAlignment="1" applyProtection="1">
      <protection locked="0"/>
    </xf>
    <xf numFmtId="0" fontId="8" fillId="0" borderId="15" xfId="0" applyFont="1" applyFill="1" applyBorder="1" applyAlignment="1" applyProtection="1">
      <alignment wrapText="1"/>
      <protection locked="0"/>
    </xf>
    <xf numFmtId="43" fontId="8" fillId="4" borderId="7" xfId="1" applyFont="1" applyFill="1" applyBorder="1" applyAlignment="1" applyProtection="1">
      <alignment horizontal="center"/>
      <protection locked="0"/>
    </xf>
    <xf numFmtId="43" fontId="8" fillId="0" borderId="15" xfId="1" applyFont="1" applyFill="1" applyBorder="1" applyAlignment="1" applyProtection="1">
      <alignment horizontal="center"/>
      <protection locked="0"/>
    </xf>
    <xf numFmtId="43" fontId="8" fillId="0" borderId="16" xfId="1" applyFont="1" applyFill="1" applyBorder="1" applyAlignment="1" applyProtection="1">
      <alignment horizontal="center"/>
      <protection locked="0"/>
    </xf>
    <xf numFmtId="0" fontId="8" fillId="4" borderId="17" xfId="0" applyFont="1" applyFill="1" applyBorder="1" applyProtection="1">
      <protection locked="0"/>
    </xf>
    <xf numFmtId="0" fontId="8" fillId="0" borderId="18" xfId="0" applyFont="1" applyFill="1" applyBorder="1" applyProtection="1">
      <protection locked="0"/>
    </xf>
    <xf numFmtId="0" fontId="6" fillId="0" borderId="18" xfId="0" applyFont="1" applyFill="1" applyBorder="1" applyProtection="1">
      <protection locked="0"/>
    </xf>
    <xf numFmtId="0" fontId="8" fillId="0" borderId="19" xfId="0" applyFont="1" applyFill="1" applyBorder="1" applyProtection="1"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Protection="1">
      <protection locked="0"/>
    </xf>
    <xf numFmtId="0" fontId="8" fillId="4" borderId="13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vertical="center" wrapText="1"/>
      <protection locked="0"/>
    </xf>
    <xf numFmtId="0" fontId="8" fillId="4" borderId="7" xfId="0" applyFont="1" applyFill="1" applyBorder="1" applyProtection="1">
      <protection locked="0"/>
    </xf>
    <xf numFmtId="0" fontId="8" fillId="4" borderId="7" xfId="0" applyFont="1" applyFill="1" applyBorder="1" applyAlignment="1" applyProtection="1">
      <protection locked="0"/>
    </xf>
    <xf numFmtId="43" fontId="8" fillId="4" borderId="7" xfId="0" applyNumberFormat="1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Protection="1">
      <protection locked="0"/>
    </xf>
    <xf numFmtId="0" fontId="8" fillId="4" borderId="19" xfId="0" applyFont="1" applyFill="1" applyBorder="1" applyProtection="1"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16" fontId="8" fillId="4" borderId="18" xfId="0" applyNumberFormat="1" applyFont="1" applyFill="1" applyBorder="1" applyAlignment="1" applyProtection="1">
      <alignment horizontal="center"/>
      <protection locked="0"/>
    </xf>
    <xf numFmtId="4" fontId="8" fillId="4" borderId="18" xfId="0" applyNumberFormat="1" applyFont="1" applyFill="1" applyBorder="1" applyAlignment="1" applyProtection="1">
      <alignment horizontal="center"/>
      <protection locked="0"/>
    </xf>
    <xf numFmtId="165" fontId="8" fillId="4" borderId="19" xfId="2" applyNumberFormat="1" applyFont="1" applyFill="1" applyBorder="1" applyAlignment="1" applyProtection="1">
      <alignment horizontal="center"/>
      <protection locked="0"/>
    </xf>
    <xf numFmtId="165" fontId="8" fillId="4" borderId="18" xfId="2" applyNumberFormat="1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wrapText="1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43" fontId="8" fillId="4" borderId="8" xfId="1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wrapText="1"/>
      <protection locked="0"/>
    </xf>
    <xf numFmtId="43" fontId="8" fillId="0" borderId="7" xfId="1" applyFont="1" applyFill="1" applyBorder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/>
      <protection locked="0"/>
    </xf>
    <xf numFmtId="0" fontId="8" fillId="4" borderId="24" xfId="0" applyFont="1" applyFill="1" applyBorder="1" applyAlignment="1" applyProtection="1">
      <alignment vertical="center" wrapText="1"/>
      <protection locked="0"/>
    </xf>
    <xf numFmtId="0" fontId="8" fillId="4" borderId="24" xfId="0" applyFont="1" applyFill="1" applyBorder="1" applyProtection="1">
      <protection locked="0"/>
    </xf>
    <xf numFmtId="0" fontId="8" fillId="4" borderId="24" xfId="0" applyFont="1" applyFill="1" applyBorder="1" applyAlignment="1" applyProtection="1">
      <alignment horizontal="left"/>
      <protection locked="0"/>
    </xf>
    <xf numFmtId="0" fontId="8" fillId="4" borderId="24" xfId="0" applyFont="1" applyFill="1" applyBorder="1" applyAlignment="1" applyProtection="1">
      <protection locked="0"/>
    </xf>
    <xf numFmtId="43" fontId="8" fillId="4" borderId="24" xfId="1" applyFont="1" applyFill="1" applyBorder="1" applyAlignment="1" applyProtection="1">
      <alignment horizontal="center"/>
      <protection locked="0"/>
    </xf>
    <xf numFmtId="43" fontId="8" fillId="4" borderId="24" xfId="0" applyNumberFormat="1" applyFont="1" applyFill="1" applyBorder="1" applyAlignment="1" applyProtection="1">
      <alignment horizontal="center"/>
      <protection locked="0"/>
    </xf>
    <xf numFmtId="0" fontId="8" fillId="4" borderId="25" xfId="0" applyFont="1" applyFill="1" applyBorder="1" applyProtection="1">
      <protection locked="0"/>
    </xf>
    <xf numFmtId="0" fontId="8" fillId="4" borderId="26" xfId="0" applyFont="1" applyFill="1" applyBorder="1" applyAlignment="1" applyProtection="1">
      <protection locked="0"/>
    </xf>
    <xf numFmtId="0" fontId="8" fillId="0" borderId="16" xfId="0" applyFont="1" applyFill="1" applyBorder="1" applyAlignment="1" applyProtection="1">
      <protection locked="0"/>
    </xf>
    <xf numFmtId="0" fontId="0" fillId="0" borderId="15" xfId="0" applyBorder="1"/>
    <xf numFmtId="0" fontId="8" fillId="4" borderId="0" xfId="0" applyFont="1" applyFill="1" applyProtection="1">
      <protection locked="0"/>
    </xf>
    <xf numFmtId="0" fontId="0" fillId="2" borderId="0" xfId="0" applyFill="1" applyProtection="1">
      <protection locked="0"/>
    </xf>
    <xf numFmtId="43" fontId="9" fillId="2" borderId="0" xfId="1" applyFont="1" applyFill="1" applyProtection="1">
      <protection locked="0"/>
    </xf>
    <xf numFmtId="43" fontId="0" fillId="3" borderId="0" xfId="1" applyFont="1" applyFill="1" applyProtection="1">
      <protection locked="0"/>
    </xf>
    <xf numFmtId="43" fontId="0" fillId="2" borderId="0" xfId="1" applyFont="1" applyFill="1" applyProtection="1">
      <protection locked="0"/>
    </xf>
    <xf numFmtId="43" fontId="7" fillId="3" borderId="0" xfId="1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protection locked="0"/>
    </xf>
    <xf numFmtId="0" fontId="0" fillId="3" borderId="0" xfId="0" applyFill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</cellXfs>
  <cellStyles count="3">
    <cellStyle name="Comma" xfId="1" builtinId="3"/>
    <cellStyle name="Excel_BuiltIn_Comma" xfId="2"/>
    <cellStyle name="Normal" xfId="0" builtinId="0"/>
  </cellStyles>
  <dxfs count="38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32</xdr:row>
      <xdr:rowOff>19050</xdr:rowOff>
    </xdr:from>
    <xdr:to>
      <xdr:col>5</xdr:col>
      <xdr:colOff>676275</xdr:colOff>
      <xdr:row>34</xdr:row>
      <xdr:rowOff>19050</xdr:rowOff>
    </xdr:to>
    <xdr:pic>
      <xdr:nvPicPr>
        <xdr:cNvPr id="2" name="Picture 1" descr="C:\Users\Ryzen3\Downloads\286901303_770481474121720_7606164734304501532_n (1)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2954000"/>
          <a:ext cx="2952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485775</xdr:colOff>
      <xdr:row>32</xdr:row>
      <xdr:rowOff>19050</xdr:rowOff>
    </xdr:from>
    <xdr:to>
      <xdr:col>10</xdr:col>
      <xdr:colOff>800100</xdr:colOff>
      <xdr:row>34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3" cstate="print">
          <a:clrChange>
            <a:clrFrom>
              <a:srgbClr val="B9B9B9"/>
            </a:clrFrom>
            <a:clrTo>
              <a:srgbClr val="B9B9B9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2954000"/>
          <a:ext cx="314325" cy="533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67366</xdr:colOff>
      <xdr:row>32</xdr:row>
      <xdr:rowOff>18235</xdr:rowOff>
    </xdr:from>
    <xdr:to>
      <xdr:col>1</xdr:col>
      <xdr:colOff>1710846</xdr:colOff>
      <xdr:row>34</xdr:row>
      <xdr:rowOff>113384</xdr:rowOff>
    </xdr:to>
    <xdr:pic>
      <xdr:nvPicPr>
        <xdr:cNvPr id="4" name="Picture 3" descr="C:\Users\Ryzen3\Desktop\ROMMTAC 2019\Signature\Celeste, Mark Adrian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39754">
          <a:off x="686491" y="12953185"/>
          <a:ext cx="1643480" cy="599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zen3/Desktop/APP%202022/APP%202022/2022%20APP-NON%20CSE%20-%20%20ROMTTAC%20GPBB%20FORMAT%20INDICATIV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NEW%20APP%20ROMTTAC%20GPBB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2022"/>
      <sheetName val="APP 2022 (2)"/>
      <sheetName val="APP 2022 (3)"/>
      <sheetName val="APP 2022 (4)"/>
      <sheetName val="data_validatio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2020"/>
      <sheetName val="data_validation"/>
    </sheetNames>
    <sheetDataSet>
      <sheetData sheetId="0" refreshError="1"/>
      <sheetData sheetId="1" refreshError="1">
        <row r="1">
          <cell r="A1" t="str">
            <v>Competitive Bidding</v>
          </cell>
        </row>
        <row r="2">
          <cell r="A2" t="str">
            <v>Limited Source Bidding</v>
          </cell>
        </row>
        <row r="5">
          <cell r="A5" t="str">
            <v>Shopping</v>
          </cell>
        </row>
        <row r="6">
          <cell r="A6" t="str">
            <v>NP-53.1 Two Failed Biddings</v>
          </cell>
        </row>
        <row r="14">
          <cell r="A14" t="str">
            <v>NP-53.9 - Small Value Procurement</v>
          </cell>
        </row>
        <row r="16">
          <cell r="A16" t="str">
            <v>NP-53.11 NGO Participation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1"/>
  <sheetViews>
    <sheetView tabSelected="1" zoomScaleNormal="100" workbookViewId="0">
      <selection activeCell="D8" sqref="D8"/>
    </sheetView>
  </sheetViews>
  <sheetFormatPr defaultRowHeight="36.75" customHeight="1"/>
  <cols>
    <col min="1" max="1" width="8.125" style="84" customWidth="1"/>
    <col min="2" max="2" width="23" style="84" customWidth="1"/>
    <col min="3" max="3" width="8" style="84" customWidth="1"/>
    <col min="4" max="4" width="17.25" style="84" customWidth="1"/>
    <col min="5" max="5" width="10.25" style="84" customWidth="1"/>
    <col min="6" max="6" width="10" style="84" customWidth="1"/>
    <col min="7" max="7" width="6.875" style="84" customWidth="1"/>
    <col min="8" max="8" width="7.25" style="84" bestFit="1" customWidth="1"/>
    <col min="9" max="9" width="7.25" style="84" customWidth="1"/>
    <col min="10" max="10" width="10.875" style="84" customWidth="1"/>
    <col min="11" max="11" width="11.625" style="87" customWidth="1"/>
    <col min="12" max="12" width="10.875" style="86" customWidth="1"/>
    <col min="13" max="13" width="9.625" style="84" customWidth="1"/>
    <col min="14" max="34" width="8.375" style="84" hidden="1" customWidth="1"/>
    <col min="35" max="35" width="6.5" style="84" hidden="1" customWidth="1"/>
    <col min="36" max="36" width="9" style="84" hidden="1" customWidth="1"/>
    <col min="37" max="37" width="10.875" style="84" hidden="1" customWidth="1"/>
    <col min="38" max="38" width="7.875" style="84" hidden="1" customWidth="1"/>
    <col min="39" max="39" width="4.25" style="84" hidden="1" customWidth="1"/>
    <col min="40" max="40" width="5.25" style="84" hidden="1" customWidth="1"/>
    <col min="41" max="41" width="4.875" style="84" hidden="1" customWidth="1"/>
    <col min="42" max="42" width="0.25" style="84" customWidth="1"/>
    <col min="43" max="256" width="8.5" style="84" customWidth="1"/>
    <col min="257" max="1023" width="10.75" customWidth="1"/>
    <col min="1024" max="1024" width="9" customWidth="1"/>
  </cols>
  <sheetData>
    <row r="1" spans="1:41" s="1" customFormat="1" ht="18">
      <c r="A1" s="1" t="s">
        <v>0</v>
      </c>
      <c r="K1" s="2"/>
      <c r="L1" s="3"/>
      <c r="M1" s="4"/>
      <c r="N1" s="5" t="s">
        <v>1</v>
      </c>
      <c r="AC1" s="4"/>
      <c r="AD1" s="4"/>
      <c r="AE1" s="4"/>
      <c r="AF1" s="4"/>
    </row>
    <row r="2" spans="1:41" s="6" customFormat="1" ht="18">
      <c r="A2" s="5" t="s">
        <v>82</v>
      </c>
      <c r="K2" s="7"/>
      <c r="L2" s="8"/>
      <c r="M2" s="9"/>
      <c r="AC2" s="9"/>
      <c r="AD2" s="9"/>
      <c r="AE2" s="9"/>
      <c r="AF2" s="9"/>
    </row>
    <row r="3" spans="1:41" s="6" customFormat="1" ht="12.75">
      <c r="A3" s="9"/>
      <c r="K3" s="7"/>
      <c r="L3" s="8"/>
      <c r="M3" s="9"/>
      <c r="AC3" s="9"/>
      <c r="AD3" s="9"/>
      <c r="AE3" s="9"/>
      <c r="AF3" s="9"/>
    </row>
    <row r="4" spans="1:41" s="6" customFormat="1" ht="12.75">
      <c r="A4" s="10" t="s">
        <v>2</v>
      </c>
      <c r="K4" s="7"/>
      <c r="L4" s="8"/>
      <c r="M4" s="9"/>
      <c r="AC4" s="9"/>
      <c r="AD4" s="9"/>
      <c r="AE4" s="9"/>
      <c r="AF4" s="9"/>
    </row>
    <row r="5" spans="1:41" s="6" customFormat="1" ht="13.5" thickBot="1">
      <c r="A5" s="9"/>
      <c r="K5" s="7"/>
      <c r="L5" s="8"/>
      <c r="M5" s="9"/>
      <c r="AC5" s="9"/>
      <c r="AD5" s="9"/>
      <c r="AE5" s="9"/>
      <c r="AF5" s="9"/>
    </row>
    <row r="6" spans="1:41" s="17" customFormat="1" ht="18" customHeight="1" thickBot="1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/>
      <c r="G6" s="12"/>
      <c r="H6" s="12"/>
      <c r="I6" s="12" t="s">
        <v>8</v>
      </c>
      <c r="J6" s="12" t="s">
        <v>9</v>
      </c>
      <c r="K6" s="12"/>
      <c r="L6" s="12"/>
      <c r="M6" s="13" t="s">
        <v>10</v>
      </c>
      <c r="N6" s="14" t="s">
        <v>6</v>
      </c>
      <c r="O6" s="15" t="s">
        <v>7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4" t="s">
        <v>8</v>
      </c>
      <c r="AB6" s="15" t="s">
        <v>11</v>
      </c>
      <c r="AC6" s="15"/>
      <c r="AD6" s="15"/>
      <c r="AE6" s="14" t="s">
        <v>12</v>
      </c>
      <c r="AF6" s="15" t="s">
        <v>13</v>
      </c>
      <c r="AG6" s="15"/>
      <c r="AH6" s="15"/>
      <c r="AI6" s="15"/>
      <c r="AJ6" s="15"/>
      <c r="AK6" s="15"/>
      <c r="AL6" s="15"/>
      <c r="AM6" s="15"/>
      <c r="AN6" s="15"/>
      <c r="AO6" s="16" t="s">
        <v>14</v>
      </c>
    </row>
    <row r="7" spans="1:41" s="31" customFormat="1" ht="44.25" customHeight="1" thickTop="1" thickBot="1">
      <c r="A7" s="11"/>
      <c r="B7" s="12"/>
      <c r="C7" s="12"/>
      <c r="D7" s="12"/>
      <c r="E7" s="18" t="s">
        <v>15</v>
      </c>
      <c r="F7" s="18" t="s">
        <v>16</v>
      </c>
      <c r="G7" s="19" t="s">
        <v>17</v>
      </c>
      <c r="H7" s="19" t="s">
        <v>18</v>
      </c>
      <c r="I7" s="20"/>
      <c r="J7" s="21" t="s">
        <v>19</v>
      </c>
      <c r="K7" s="22" t="s">
        <v>20</v>
      </c>
      <c r="L7" s="23" t="s">
        <v>21</v>
      </c>
      <c r="M7" s="24"/>
      <c r="N7" s="14"/>
      <c r="O7" s="25" t="s">
        <v>22</v>
      </c>
      <c r="P7" s="26" t="s">
        <v>23</v>
      </c>
      <c r="Q7" s="27" t="s">
        <v>24</v>
      </c>
      <c r="R7" s="27" t="s">
        <v>25</v>
      </c>
      <c r="S7" s="27" t="s">
        <v>26</v>
      </c>
      <c r="T7" s="27" t="s">
        <v>27</v>
      </c>
      <c r="U7" s="27" t="s">
        <v>28</v>
      </c>
      <c r="V7" s="27" t="s">
        <v>29</v>
      </c>
      <c r="W7" s="27" t="s">
        <v>18</v>
      </c>
      <c r="X7" s="27" t="s">
        <v>30</v>
      </c>
      <c r="Y7" s="27" t="s">
        <v>31</v>
      </c>
      <c r="Z7" s="27" t="s">
        <v>32</v>
      </c>
      <c r="AA7" s="14"/>
      <c r="AB7" s="28" t="s">
        <v>19</v>
      </c>
      <c r="AC7" s="29" t="s">
        <v>20</v>
      </c>
      <c r="AD7" s="30" t="s">
        <v>21</v>
      </c>
      <c r="AE7" s="14"/>
      <c r="AF7" s="26" t="s">
        <v>33</v>
      </c>
      <c r="AG7" s="27" t="s">
        <v>24</v>
      </c>
      <c r="AH7" s="27" t="s">
        <v>25</v>
      </c>
      <c r="AI7" s="27" t="s">
        <v>26</v>
      </c>
      <c r="AJ7" s="27" t="s">
        <v>27</v>
      </c>
      <c r="AK7" s="27" t="s">
        <v>28</v>
      </c>
      <c r="AL7" s="27" t="s">
        <v>29</v>
      </c>
      <c r="AM7" s="27" t="s">
        <v>18</v>
      </c>
      <c r="AN7" s="27" t="s">
        <v>31</v>
      </c>
      <c r="AO7" s="16"/>
    </row>
    <row r="8" spans="1:41" s="6" customFormat="1" ht="68.25" thickTop="1">
      <c r="A8" s="32">
        <v>50299010</v>
      </c>
      <c r="B8" s="33" t="s">
        <v>34</v>
      </c>
      <c r="C8" s="34" t="s">
        <v>35</v>
      </c>
      <c r="D8" s="35" t="s">
        <v>36</v>
      </c>
      <c r="E8" s="36" t="s">
        <v>37</v>
      </c>
      <c r="F8" s="37" t="str">
        <f>IF(D8="","",IF((OR(D8=[2]data_validation!A$1,D8=[2]data_validation!A$2)),"Indicate Date","N/A"))</f>
        <v>N/A</v>
      </c>
      <c r="G8" s="38" t="s">
        <v>38</v>
      </c>
      <c r="H8" s="38" t="s">
        <v>38</v>
      </c>
      <c r="I8" s="38" t="s">
        <v>20</v>
      </c>
      <c r="J8" s="39">
        <f t="shared" ref="J8:J9" si="0">SUM(K8:L8)</f>
        <v>60000</v>
      </c>
      <c r="K8" s="40">
        <f>5000*12</f>
        <v>60000</v>
      </c>
      <c r="L8" s="41">
        <v>0</v>
      </c>
      <c r="M8" s="42" t="s">
        <v>37</v>
      </c>
      <c r="N8" s="43"/>
      <c r="O8" s="43"/>
      <c r="P8" s="43"/>
      <c r="Q8" s="43"/>
      <c r="R8" s="43"/>
      <c r="S8" s="43"/>
      <c r="T8" s="43"/>
      <c r="U8" s="44"/>
      <c r="V8" s="43"/>
      <c r="W8" s="43"/>
      <c r="X8" s="43"/>
      <c r="Y8" s="43"/>
      <c r="Z8" s="43"/>
      <c r="AA8" s="45"/>
      <c r="AB8" s="46"/>
      <c r="AC8" s="46"/>
      <c r="AD8" s="47"/>
      <c r="AE8" s="46"/>
      <c r="AF8" s="43"/>
      <c r="AG8" s="43"/>
      <c r="AH8" s="43"/>
      <c r="AI8" s="43"/>
      <c r="AJ8" s="43"/>
      <c r="AK8" s="43"/>
      <c r="AL8" s="43"/>
      <c r="AM8" s="43"/>
      <c r="AN8" s="45"/>
      <c r="AO8" s="48"/>
    </row>
    <row r="9" spans="1:41" s="59" customFormat="1" ht="45">
      <c r="A9" s="49">
        <v>50205020</v>
      </c>
      <c r="B9" s="50" t="s">
        <v>39</v>
      </c>
      <c r="C9" s="51" t="s">
        <v>35</v>
      </c>
      <c r="D9" s="35" t="s">
        <v>36</v>
      </c>
      <c r="E9" s="52" t="str">
        <f>IF(D9="","",IF((OR(D9=[2]data_validation!A$1,D9=[2]data_validation!A$2,D9=[2]data_validation!A$5,D9=[2]data_validation!A$6,D9=[2]data_validation!A$14,D9=[2]data_validation!A$16)),"Indicate Date","N/A"))</f>
        <v>N/A</v>
      </c>
      <c r="F9" s="52" t="str">
        <f>IF(D9="","",IF((OR(D9=[2]data_validation!A$1,D9=[2]data_validation!A$2)),"Indicate Date","N/A"))</f>
        <v>N/A</v>
      </c>
      <c r="G9" s="38" t="s">
        <v>38</v>
      </c>
      <c r="H9" s="38" t="s">
        <v>38</v>
      </c>
      <c r="I9" s="38" t="s">
        <v>20</v>
      </c>
      <c r="J9" s="39">
        <f t="shared" si="0"/>
        <v>36000</v>
      </c>
      <c r="K9" s="39">
        <f>3000*12</f>
        <v>36000</v>
      </c>
      <c r="L9" s="53">
        <v>0</v>
      </c>
      <c r="M9" s="42" t="s">
        <v>37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  <c r="AB9" s="56"/>
      <c r="AC9" s="56"/>
      <c r="AD9" s="57"/>
      <c r="AE9" s="56"/>
      <c r="AF9" s="54"/>
      <c r="AG9" s="54"/>
      <c r="AH9" s="54"/>
      <c r="AI9" s="54"/>
      <c r="AJ9" s="54"/>
      <c r="AK9" s="54"/>
      <c r="AL9" s="54"/>
      <c r="AM9" s="54"/>
      <c r="AN9" s="55"/>
      <c r="AO9" s="58"/>
    </row>
    <row r="10" spans="1:41" s="59" customFormat="1" ht="45">
      <c r="A10" s="49">
        <v>50203090</v>
      </c>
      <c r="B10" s="50" t="s">
        <v>40</v>
      </c>
      <c r="C10" s="35" t="s">
        <v>35</v>
      </c>
      <c r="D10" s="35" t="s">
        <v>41</v>
      </c>
      <c r="E10" s="52" t="s">
        <v>37</v>
      </c>
      <c r="F10" s="52" t="str">
        <f>IF(D10="","",IF((OR(D10=[2]data_validation!A$1,D10=[2]data_validation!A$2)),"Indicate Date","N/A"))</f>
        <v>N/A</v>
      </c>
      <c r="G10" s="38" t="s">
        <v>38</v>
      </c>
      <c r="H10" s="38" t="s">
        <v>38</v>
      </c>
      <c r="I10" s="38" t="s">
        <v>20</v>
      </c>
      <c r="J10" s="39">
        <f>SUM(K10:L10)</f>
        <v>180000</v>
      </c>
      <c r="K10" s="39">
        <f>15000*12</f>
        <v>180000</v>
      </c>
      <c r="L10" s="53">
        <v>0</v>
      </c>
      <c r="M10" s="42" t="s">
        <v>37</v>
      </c>
      <c r="N10" s="56"/>
      <c r="O10" s="60"/>
      <c r="P10" s="60"/>
      <c r="Q10" s="60"/>
      <c r="R10" s="60"/>
      <c r="S10" s="60"/>
      <c r="T10" s="60"/>
      <c r="U10" s="60"/>
      <c r="V10" s="60"/>
      <c r="W10" s="56"/>
      <c r="X10" s="56"/>
      <c r="Y10" s="60"/>
      <c r="Z10" s="56"/>
      <c r="AA10" s="57"/>
      <c r="AB10" s="61"/>
      <c r="AC10" s="61"/>
      <c r="AD10" s="62"/>
      <c r="AE10" s="63"/>
      <c r="AF10" s="56"/>
      <c r="AG10" s="56"/>
      <c r="AH10" s="56"/>
      <c r="AI10" s="56"/>
      <c r="AJ10" s="56"/>
      <c r="AK10" s="56"/>
      <c r="AL10" s="56"/>
      <c r="AM10" s="60"/>
      <c r="AN10" s="57"/>
      <c r="AO10" s="58"/>
    </row>
    <row r="11" spans="1:41" s="59" customFormat="1" ht="24.75" customHeight="1">
      <c r="A11" s="49">
        <v>50204010</v>
      </c>
      <c r="B11" s="50" t="s">
        <v>42</v>
      </c>
      <c r="C11" s="51" t="s">
        <v>35</v>
      </c>
      <c r="D11" s="35" t="s">
        <v>36</v>
      </c>
      <c r="E11" s="52" t="str">
        <f>IF(D11="","",IF((OR(D11=[2]data_validation!A$1,D11=[2]data_validation!A$2,D11=[2]data_validation!A$5,D11=[2]data_validation!A$6,D11=[2]data_validation!A$14,D11=[2]data_validation!A$16)),"Indicate Date","N/A"))</f>
        <v>N/A</v>
      </c>
      <c r="F11" s="52" t="str">
        <f>IF(D11="","",IF((OR(D11=[2]data_validation!A$1,D11=[2]data_validation!A$2)),"Indicate Date","N/A"))</f>
        <v>N/A</v>
      </c>
      <c r="G11" s="38" t="s">
        <v>38</v>
      </c>
      <c r="H11" s="38" t="s">
        <v>38</v>
      </c>
      <c r="I11" s="38" t="s">
        <v>20</v>
      </c>
      <c r="J11" s="39">
        <f>SUM(K11:L11)</f>
        <v>14400</v>
      </c>
      <c r="K11" s="39">
        <f>1200*12</f>
        <v>14400</v>
      </c>
      <c r="L11" s="53">
        <v>0</v>
      </c>
      <c r="M11" s="42" t="s">
        <v>37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5"/>
      <c r="AB11" s="56"/>
      <c r="AC11" s="56"/>
      <c r="AD11" s="57"/>
      <c r="AE11" s="56"/>
      <c r="AF11" s="54"/>
      <c r="AG11" s="54"/>
      <c r="AH11" s="54"/>
      <c r="AI11" s="54"/>
      <c r="AJ11" s="54"/>
      <c r="AK11" s="54"/>
      <c r="AL11" s="54"/>
      <c r="AM11" s="54"/>
      <c r="AN11" s="55"/>
      <c r="AO11" s="58"/>
    </row>
    <row r="12" spans="1:41" s="59" customFormat="1" ht="20.25" customHeight="1">
      <c r="A12" s="49">
        <v>50204020</v>
      </c>
      <c r="B12" s="50" t="s">
        <v>43</v>
      </c>
      <c r="C12" s="64" t="s">
        <v>35</v>
      </c>
      <c r="D12" s="35" t="s">
        <v>36</v>
      </c>
      <c r="E12" s="52" t="str">
        <f>IF(D12="","",IF((OR(D12=[2]data_validation!A$1,D12=[2]data_validation!A$2,D12=[2]data_validation!A$5,D12=[2]data_validation!A$6,D12=[2]data_validation!A$14,D12=[2]data_validation!A$16)),"Indicate Date","N/A"))</f>
        <v>N/A</v>
      </c>
      <c r="F12" s="52" t="str">
        <f>IF(D12="","",IF((OR(D12=[2]data_validation!A$1,D12=[2]data_validation!A$2)),"Indicate Date","N/A"))</f>
        <v>N/A</v>
      </c>
      <c r="G12" s="38" t="s">
        <v>38</v>
      </c>
      <c r="H12" s="38" t="s">
        <v>38</v>
      </c>
      <c r="I12" s="38" t="s">
        <v>20</v>
      </c>
      <c r="J12" s="39">
        <f t="shared" ref="J12:J29" si="1">SUM(K12:L12)</f>
        <v>360000</v>
      </c>
      <c r="K12" s="39">
        <f>30000*12</f>
        <v>360000</v>
      </c>
      <c r="L12" s="53">
        <v>0</v>
      </c>
      <c r="M12" s="42" t="s">
        <v>37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56"/>
      <c r="AC12" s="56"/>
      <c r="AD12" s="57"/>
      <c r="AE12" s="56"/>
      <c r="AF12" s="54"/>
      <c r="AG12" s="54"/>
      <c r="AH12" s="54"/>
      <c r="AI12" s="54"/>
      <c r="AJ12" s="54"/>
      <c r="AK12" s="54"/>
      <c r="AL12" s="54"/>
      <c r="AM12" s="54"/>
      <c r="AN12" s="55"/>
      <c r="AO12" s="58"/>
    </row>
    <row r="13" spans="1:41" s="59" customFormat="1" ht="33.75">
      <c r="A13" s="49">
        <v>50213060</v>
      </c>
      <c r="B13" s="50" t="s">
        <v>44</v>
      </c>
      <c r="C13" s="64" t="s">
        <v>35</v>
      </c>
      <c r="D13" s="35" t="s">
        <v>41</v>
      </c>
      <c r="E13" s="52" t="s">
        <v>37</v>
      </c>
      <c r="F13" s="52" t="str">
        <f>IF(D13="","",IF((OR(D13=[2]data_validation!A$1,D13=[2]data_validation!A$2)),"Indicate Date","N/A"))</f>
        <v>N/A</v>
      </c>
      <c r="G13" s="64" t="s">
        <v>45</v>
      </c>
      <c r="H13" s="64" t="s">
        <v>45</v>
      </c>
      <c r="I13" s="38" t="s">
        <v>20</v>
      </c>
      <c r="J13" s="39">
        <f t="shared" si="1"/>
        <v>72000</v>
      </c>
      <c r="K13" s="39">
        <f>6000*12</f>
        <v>72000</v>
      </c>
      <c r="L13" s="53">
        <v>0</v>
      </c>
      <c r="M13" s="42" t="s">
        <v>37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56"/>
      <c r="AC13" s="56"/>
      <c r="AD13" s="57"/>
      <c r="AE13" s="56"/>
      <c r="AF13" s="54"/>
      <c r="AG13" s="54"/>
      <c r="AH13" s="54"/>
      <c r="AI13" s="54"/>
      <c r="AJ13" s="54"/>
      <c r="AK13" s="54"/>
      <c r="AL13" s="54"/>
      <c r="AM13" s="54"/>
      <c r="AN13" s="55"/>
      <c r="AO13" s="58"/>
    </row>
    <row r="14" spans="1:41" s="59" customFormat="1" ht="22.5">
      <c r="A14" s="49">
        <v>50213050</v>
      </c>
      <c r="B14" s="50" t="s">
        <v>46</v>
      </c>
      <c r="C14" s="51" t="s">
        <v>35</v>
      </c>
      <c r="D14" s="35" t="s">
        <v>47</v>
      </c>
      <c r="E14" s="52" t="str">
        <f>IF(D14="","",IF((OR(D14=[2]data_validation!A$1,D14=[2]data_validation!A$2,D14=[2]data_validation!A$5,D14=[2]data_validation!A$6,D14=[2]data_validation!A$14,D14=[2]data_validation!A$16)),"Indicate Date","N/A"))</f>
        <v>N/A</v>
      </c>
      <c r="F14" s="52" t="str">
        <f>IF(D14="","",IF((OR(D14=[2]data_validation!A$1,D14=[2]data_validation!A$2)),"Indicate Date","N/A"))</f>
        <v>N/A</v>
      </c>
      <c r="G14" s="52" t="s">
        <v>45</v>
      </c>
      <c r="H14" s="52" t="s">
        <v>45</v>
      </c>
      <c r="I14" s="38" t="s">
        <v>20</v>
      </c>
      <c r="J14" s="39">
        <f t="shared" si="1"/>
        <v>50400</v>
      </c>
      <c r="K14" s="39">
        <f>4200*12</f>
        <v>50400</v>
      </c>
      <c r="L14" s="53">
        <v>0</v>
      </c>
      <c r="M14" s="42" t="s">
        <v>37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56"/>
      <c r="AC14" s="56"/>
      <c r="AD14" s="57"/>
      <c r="AE14" s="56"/>
      <c r="AF14" s="54"/>
      <c r="AG14" s="54"/>
      <c r="AH14" s="54"/>
      <c r="AI14" s="54"/>
      <c r="AJ14" s="54"/>
      <c r="AK14" s="54"/>
      <c r="AL14" s="54"/>
      <c r="AM14" s="54"/>
      <c r="AN14" s="55"/>
      <c r="AO14" s="58"/>
    </row>
    <row r="15" spans="1:41" s="59" customFormat="1" ht="22.5">
      <c r="A15" s="49">
        <v>50213040</v>
      </c>
      <c r="B15" s="50" t="s">
        <v>48</v>
      </c>
      <c r="C15" s="51" t="s">
        <v>35</v>
      </c>
      <c r="D15" s="35" t="s">
        <v>47</v>
      </c>
      <c r="E15" s="52" t="str">
        <f>IF(D15="","",IF((OR(D15=[2]data_validation!A$1,D15=[2]data_validation!A$2,D15=[2]data_validation!A$5,D15=[2]data_validation!A$6,D15=[2]data_validation!A$14,D15=[2]data_validation!A$16)),"Indicate Date","N/A"))</f>
        <v>N/A</v>
      </c>
      <c r="F15" s="52" t="str">
        <f>IF(D15="","",IF((OR(D15=[2]data_validation!A$1,D15=[2]data_validation!A$2)),"Indicate Date","N/A"))</f>
        <v>N/A</v>
      </c>
      <c r="G15" s="52" t="s">
        <v>45</v>
      </c>
      <c r="H15" s="52" t="s">
        <v>45</v>
      </c>
      <c r="I15" s="38" t="s">
        <v>20</v>
      </c>
      <c r="J15" s="39">
        <f t="shared" si="1"/>
        <v>48000</v>
      </c>
      <c r="K15" s="39">
        <f>4000*12</f>
        <v>48000</v>
      </c>
      <c r="L15" s="53">
        <v>0</v>
      </c>
      <c r="M15" s="42" t="s">
        <v>37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56"/>
      <c r="AC15" s="56"/>
      <c r="AD15" s="57"/>
      <c r="AE15" s="56"/>
      <c r="AF15" s="54"/>
      <c r="AG15" s="54"/>
      <c r="AH15" s="54"/>
      <c r="AI15" s="54"/>
      <c r="AJ15" s="54"/>
      <c r="AK15" s="54"/>
      <c r="AL15" s="54"/>
      <c r="AM15" s="54"/>
      <c r="AN15" s="55"/>
      <c r="AO15" s="58"/>
    </row>
    <row r="16" spans="1:41" s="59" customFormat="1" ht="22.5">
      <c r="A16" s="49">
        <v>50299040</v>
      </c>
      <c r="B16" s="50" t="s">
        <v>49</v>
      </c>
      <c r="C16" s="51" t="s">
        <v>35</v>
      </c>
      <c r="D16" s="35" t="s">
        <v>47</v>
      </c>
      <c r="E16" s="52" t="str">
        <f>IF(D16="","",IF((OR(D16=[2]data_validation!A$1,D16=[2]data_validation!A$2,D16=[2]data_validation!A$5,D16=[2]data_validation!A$6,D16=[2]data_validation!A$14,D16=[2]data_validation!A$16)),"Indicate Date","N/A"))</f>
        <v>N/A</v>
      </c>
      <c r="F16" s="52" t="str">
        <f>IF(D16="","",IF((OR(D16=[2]data_validation!A$1,D16=[2]data_validation!A$2)),"Indicate Date","N/A"))</f>
        <v>N/A</v>
      </c>
      <c r="G16" s="52" t="s">
        <v>50</v>
      </c>
      <c r="H16" s="52" t="s">
        <v>50</v>
      </c>
      <c r="I16" s="38" t="s">
        <v>20</v>
      </c>
      <c r="J16" s="39">
        <f t="shared" si="1"/>
        <v>20000</v>
      </c>
      <c r="K16" s="39">
        <v>20000</v>
      </c>
      <c r="L16" s="53">
        <v>0</v>
      </c>
      <c r="M16" s="42" t="s">
        <v>37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56"/>
      <c r="AC16" s="56"/>
      <c r="AD16" s="57"/>
      <c r="AE16" s="56"/>
      <c r="AF16" s="54"/>
      <c r="AG16" s="54"/>
      <c r="AH16" s="54"/>
      <c r="AI16" s="54"/>
      <c r="AJ16" s="54"/>
      <c r="AK16" s="54"/>
      <c r="AL16" s="54"/>
      <c r="AM16" s="54"/>
      <c r="AN16" s="55"/>
      <c r="AO16" s="58"/>
    </row>
    <row r="17" spans="1:257" s="59" customFormat="1" ht="33.75">
      <c r="A17" s="49">
        <v>50299090</v>
      </c>
      <c r="B17" s="50" t="s">
        <v>51</v>
      </c>
      <c r="C17" s="51" t="s">
        <v>35</v>
      </c>
      <c r="D17" s="35" t="s">
        <v>47</v>
      </c>
      <c r="E17" s="52" t="str">
        <f>IF(D17="","",IF((OR(D17=[2]data_validation!A$1,D17=[2]data_validation!A$2,D17=[2]data_validation!A$5,D17=[2]data_validation!A$6,D17=[2]data_validation!A$14,D17=[2]data_validation!A$16)),"Indicate Date","N/A"))</f>
        <v>N/A</v>
      </c>
      <c r="F17" s="52" t="str">
        <f>IF(D17="","",IF((OR(D17=[2]data_validation!A$1,D17=[2]data_validation!A$2)),"Indicate Date","N/A"))</f>
        <v>N/A</v>
      </c>
      <c r="G17" s="52" t="s">
        <v>50</v>
      </c>
      <c r="H17" s="52" t="s">
        <v>50</v>
      </c>
      <c r="I17" s="38" t="s">
        <v>20</v>
      </c>
      <c r="J17" s="39">
        <f t="shared" si="1"/>
        <v>211200</v>
      </c>
      <c r="K17" s="39">
        <f>(800*22*12)</f>
        <v>211200</v>
      </c>
      <c r="L17" s="53">
        <v>0</v>
      </c>
      <c r="M17" s="42" t="s">
        <v>37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  <c r="AB17" s="56"/>
      <c r="AC17" s="56"/>
      <c r="AD17" s="57"/>
      <c r="AE17" s="56"/>
      <c r="AF17" s="54"/>
      <c r="AG17" s="54"/>
      <c r="AH17" s="54"/>
      <c r="AI17" s="54"/>
      <c r="AJ17" s="54"/>
      <c r="AK17" s="54"/>
      <c r="AL17" s="54"/>
      <c r="AM17" s="54"/>
      <c r="AN17" s="55"/>
      <c r="AO17" s="58"/>
    </row>
    <row r="18" spans="1:257" s="59" customFormat="1" ht="22.5" customHeight="1">
      <c r="A18" s="49">
        <v>50212030</v>
      </c>
      <c r="B18" s="50" t="s">
        <v>52</v>
      </c>
      <c r="C18" s="51" t="s">
        <v>35</v>
      </c>
      <c r="D18" s="35" t="s">
        <v>36</v>
      </c>
      <c r="E18" s="52" t="str">
        <f>IF(D18="","",IF((OR(D18=[2]data_validation!A$1,D18=[2]data_validation!A$2,D18=[2]data_validation!A$5,D18=[2]data_validation!A$6,D18=[2]data_validation!A$14,D18=[2]data_validation!A$16)),"Indicate Date","N/A"))</f>
        <v>N/A</v>
      </c>
      <c r="F18" s="52" t="str">
        <f>IF(D18="","",IF((OR(D18=[2]data_validation!A$1,D18=[2]data_validation!A$2)),"Indicate Date","N/A"))</f>
        <v>N/A</v>
      </c>
      <c r="G18" s="52" t="s">
        <v>53</v>
      </c>
      <c r="H18" s="52" t="s">
        <v>53</v>
      </c>
      <c r="I18" s="38" t="s">
        <v>20</v>
      </c>
      <c r="J18" s="39">
        <f t="shared" si="1"/>
        <v>132000</v>
      </c>
      <c r="K18" s="39">
        <f>11000*12</f>
        <v>132000</v>
      </c>
      <c r="L18" s="53">
        <v>0</v>
      </c>
      <c r="M18" s="42" t="s">
        <v>37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  <c r="AB18" s="56"/>
      <c r="AC18" s="56"/>
      <c r="AD18" s="57"/>
      <c r="AE18" s="56"/>
      <c r="AF18" s="54"/>
      <c r="AG18" s="54"/>
      <c r="AH18" s="54"/>
      <c r="AI18" s="54"/>
      <c r="AJ18" s="54"/>
      <c r="AK18" s="54"/>
      <c r="AL18" s="54"/>
      <c r="AM18" s="54"/>
      <c r="AN18" s="55"/>
      <c r="AO18" s="58"/>
    </row>
    <row r="19" spans="1:257" s="59" customFormat="1" ht="19.5" customHeight="1">
      <c r="A19" s="49">
        <v>50205030</v>
      </c>
      <c r="B19" s="50" t="s">
        <v>54</v>
      </c>
      <c r="C19" s="51" t="s">
        <v>35</v>
      </c>
      <c r="D19" s="35" t="s">
        <v>36</v>
      </c>
      <c r="E19" s="52" t="str">
        <f>IF(D19="","",IF((OR(D19=[2]data_validation!A$1,D19=[2]data_validation!A$2,D19=[2]data_validation!A$5,D19=[2]data_validation!A$6,D19=[2]data_validation!A$14,D19=[2]data_validation!A$16)),"Indicate Date","N/A"))</f>
        <v>N/A</v>
      </c>
      <c r="F19" s="52" t="str">
        <f>IF(D19="","",IF((OR(D19=[2]data_validation!A$1,D19=[2]data_validation!A$2)),"Indicate Date","N/A"))</f>
        <v>N/A</v>
      </c>
      <c r="G19" s="52" t="s">
        <v>53</v>
      </c>
      <c r="H19" s="52" t="s">
        <v>53</v>
      </c>
      <c r="I19" s="38" t="s">
        <v>20</v>
      </c>
      <c r="J19" s="39">
        <f t="shared" si="1"/>
        <v>100000</v>
      </c>
      <c r="K19" s="39">
        <f>10000+(7500*12)</f>
        <v>100000</v>
      </c>
      <c r="L19" s="53">
        <v>0</v>
      </c>
      <c r="M19" s="42" t="s">
        <v>37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56"/>
      <c r="AC19" s="56"/>
      <c r="AD19" s="57"/>
      <c r="AE19" s="56"/>
      <c r="AF19" s="54"/>
      <c r="AG19" s="54"/>
      <c r="AH19" s="54"/>
      <c r="AI19" s="54"/>
      <c r="AJ19" s="54"/>
      <c r="AK19" s="54"/>
      <c r="AL19" s="54"/>
      <c r="AM19" s="54"/>
      <c r="AN19" s="55"/>
      <c r="AO19" s="58"/>
    </row>
    <row r="20" spans="1:257" s="59" customFormat="1" ht="22.5">
      <c r="A20" s="49">
        <v>50201010</v>
      </c>
      <c r="B20" s="50" t="s">
        <v>55</v>
      </c>
      <c r="C20" s="51" t="s">
        <v>35</v>
      </c>
      <c r="D20" s="35" t="s">
        <v>47</v>
      </c>
      <c r="E20" s="52" t="str">
        <f>IF(D20="","",IF((OR(D20=[2]data_validation!A$1,D20=[2]data_validation!A$2,D20=[2]data_validation!A$5,D20=[2]data_validation!A$6,D20=[2]data_validation!A$14,D20=[2]data_validation!A$16)),"Indicate Date","N/A"))</f>
        <v>N/A</v>
      </c>
      <c r="F20" s="52" t="str">
        <f>IF(D20="","",IF((OR(D20=[2]data_validation!A$1,D20=[2]data_validation!A$2)),"Indicate Date","N/A"))</f>
        <v>N/A</v>
      </c>
      <c r="G20" s="52" t="s">
        <v>50</v>
      </c>
      <c r="H20" s="52" t="s">
        <v>50</v>
      </c>
      <c r="I20" s="38" t="s">
        <v>20</v>
      </c>
      <c r="J20" s="39">
        <f t="shared" si="1"/>
        <v>540000</v>
      </c>
      <c r="K20" s="39">
        <f>((2200*5)+4000)*3*12</f>
        <v>540000</v>
      </c>
      <c r="L20" s="53">
        <v>0</v>
      </c>
      <c r="M20" s="42" t="s">
        <v>37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5"/>
      <c r="AB20" s="56"/>
      <c r="AC20" s="56"/>
      <c r="AD20" s="57"/>
      <c r="AE20" s="56"/>
      <c r="AF20" s="54"/>
      <c r="AG20" s="54"/>
      <c r="AH20" s="54"/>
      <c r="AI20" s="54"/>
      <c r="AJ20" s="54"/>
      <c r="AK20" s="54"/>
      <c r="AL20" s="54"/>
      <c r="AM20" s="54"/>
      <c r="AN20" s="55"/>
      <c r="AO20" s="58"/>
    </row>
    <row r="21" spans="1:257" s="59" customFormat="1" ht="19.5" customHeight="1">
      <c r="A21" s="49">
        <v>50203020</v>
      </c>
      <c r="B21" s="50" t="s">
        <v>56</v>
      </c>
      <c r="C21" s="51" t="s">
        <v>35</v>
      </c>
      <c r="D21" s="35" t="s">
        <v>57</v>
      </c>
      <c r="E21" s="52" t="s">
        <v>37</v>
      </c>
      <c r="F21" s="52" t="str">
        <f>IF(D21="","",IF((OR(D21=[2]data_validation!A$1,D21=[2]data_validation!A$2)),"Indicate Date","N/A"))</f>
        <v>N/A</v>
      </c>
      <c r="G21" s="52" t="s">
        <v>45</v>
      </c>
      <c r="H21" s="52" t="s">
        <v>45</v>
      </c>
      <c r="I21" s="38" t="s">
        <v>20</v>
      </c>
      <c r="J21" s="39">
        <f t="shared" si="1"/>
        <v>14400</v>
      </c>
      <c r="K21" s="39">
        <f>1200*12</f>
        <v>14400</v>
      </c>
      <c r="L21" s="53">
        <v>0</v>
      </c>
      <c r="M21" s="42" t="s">
        <v>37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/>
      <c r="AB21" s="56"/>
      <c r="AC21" s="56"/>
      <c r="AD21" s="57"/>
      <c r="AE21" s="56"/>
      <c r="AF21" s="54"/>
      <c r="AG21" s="54"/>
      <c r="AH21" s="54"/>
      <c r="AI21" s="54"/>
      <c r="AJ21" s="54"/>
      <c r="AK21" s="54"/>
      <c r="AL21" s="54"/>
      <c r="AM21" s="54"/>
      <c r="AN21" s="55"/>
      <c r="AO21" s="58"/>
    </row>
    <row r="22" spans="1:257" s="59" customFormat="1" ht="22.5">
      <c r="A22" s="65">
        <v>50211990</v>
      </c>
      <c r="B22" s="66" t="s">
        <v>58</v>
      </c>
      <c r="C22" s="51" t="s">
        <v>35</v>
      </c>
      <c r="D22" s="35" t="s">
        <v>57</v>
      </c>
      <c r="E22" s="52" t="s">
        <v>37</v>
      </c>
      <c r="F22" s="52" t="str">
        <f>IF(D22="","",IF((OR(D22=[2]data_validation!A$1,D22=[2]data_validation!A$2)),"Indicate Date","N/A"))</f>
        <v>N/A</v>
      </c>
      <c r="G22" s="52" t="s">
        <v>45</v>
      </c>
      <c r="H22" s="52" t="s">
        <v>45</v>
      </c>
      <c r="I22" s="38" t="s">
        <v>20</v>
      </c>
      <c r="J22" s="39">
        <f t="shared" si="1"/>
        <v>120000</v>
      </c>
      <c r="K22" s="67">
        <v>120000</v>
      </c>
      <c r="L22" s="53">
        <v>0</v>
      </c>
      <c r="M22" s="42" t="s">
        <v>37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56"/>
      <c r="AC22" s="56"/>
      <c r="AD22" s="57"/>
      <c r="AE22" s="56"/>
      <c r="AF22" s="54"/>
      <c r="AG22" s="54"/>
      <c r="AH22" s="54"/>
      <c r="AI22" s="54"/>
      <c r="AJ22" s="54"/>
      <c r="AK22" s="54"/>
      <c r="AL22" s="54"/>
      <c r="AM22" s="54"/>
      <c r="AN22" s="55"/>
      <c r="AO22" s="58"/>
    </row>
    <row r="23" spans="1:257" s="6" customFormat="1" ht="33.75" customHeight="1">
      <c r="A23" s="32">
        <v>50203010</v>
      </c>
      <c r="B23" s="68" t="s">
        <v>59</v>
      </c>
      <c r="C23" s="34" t="s">
        <v>35</v>
      </c>
      <c r="D23" s="69" t="s">
        <v>41</v>
      </c>
      <c r="E23" s="36" t="s">
        <v>37</v>
      </c>
      <c r="F23" s="36" t="str">
        <f>IF(D23="","",IF((OR(D23=[2]data_validation!A$1,D23=[2]data_validation!A$2)),"Indicate Date","N/A"))</f>
        <v>N/A</v>
      </c>
      <c r="G23" s="70" t="s">
        <v>60</v>
      </c>
      <c r="H23" s="70" t="s">
        <v>60</v>
      </c>
      <c r="I23" s="38" t="s">
        <v>61</v>
      </c>
      <c r="J23" s="39">
        <f>SUM(K23:L23)</f>
        <v>731500</v>
      </c>
      <c r="K23" s="71">
        <v>731500</v>
      </c>
      <c r="L23" s="41">
        <v>0</v>
      </c>
      <c r="M23" s="42" t="s">
        <v>37</v>
      </c>
      <c r="N23" s="43"/>
      <c r="O23" s="43"/>
      <c r="P23" s="43"/>
      <c r="Q23" s="43"/>
      <c r="R23" s="43"/>
      <c r="S23" s="43"/>
      <c r="T23" s="43"/>
      <c r="U23" s="44"/>
      <c r="V23" s="43"/>
      <c r="W23" s="43"/>
      <c r="X23" s="43"/>
      <c r="Y23" s="43"/>
      <c r="Z23" s="43"/>
      <c r="AA23" s="45"/>
      <c r="AB23" s="46"/>
      <c r="AC23" s="46"/>
      <c r="AD23" s="47"/>
      <c r="AE23" s="46"/>
      <c r="AF23" s="43"/>
      <c r="AG23" s="43"/>
      <c r="AH23" s="43"/>
      <c r="AI23" s="43"/>
      <c r="AJ23" s="43"/>
      <c r="AK23" s="43"/>
      <c r="AL23" s="43"/>
      <c r="AM23" s="43"/>
      <c r="AN23" s="45"/>
      <c r="AO23" s="48"/>
    </row>
    <row r="24" spans="1:257" s="6" customFormat="1" ht="45">
      <c r="A24" s="32">
        <v>50207010</v>
      </c>
      <c r="B24" s="68" t="s">
        <v>62</v>
      </c>
      <c r="C24" s="34" t="s">
        <v>35</v>
      </c>
      <c r="D24" s="69" t="s">
        <v>41</v>
      </c>
      <c r="E24" s="36" t="s">
        <v>37</v>
      </c>
      <c r="F24" s="36" t="str">
        <f>IF(D24="","",IF((OR(D24=[2]data_validation!A$1,D24=[2]data_validation!A$2)),"Indicate Date","N/A"))</f>
        <v>N/A</v>
      </c>
      <c r="G24" s="70" t="s">
        <v>60</v>
      </c>
      <c r="H24" s="70" t="s">
        <v>60</v>
      </c>
      <c r="I24" s="38" t="s">
        <v>20</v>
      </c>
      <c r="J24" s="39">
        <f>SUM(K24:L24)</f>
        <v>250000</v>
      </c>
      <c r="K24" s="71">
        <v>250000</v>
      </c>
      <c r="L24" s="41">
        <v>0</v>
      </c>
      <c r="M24" s="42" t="s">
        <v>37</v>
      </c>
      <c r="N24" s="43"/>
      <c r="O24" s="43"/>
      <c r="P24" s="43"/>
      <c r="Q24" s="43"/>
      <c r="R24" s="43"/>
      <c r="S24" s="43"/>
      <c r="T24" s="43"/>
      <c r="U24" s="44"/>
      <c r="V24" s="43"/>
      <c r="W24" s="43"/>
      <c r="X24" s="43"/>
      <c r="Y24" s="43"/>
      <c r="Z24" s="43"/>
      <c r="AA24" s="45"/>
      <c r="AB24" s="46"/>
      <c r="AC24" s="46"/>
      <c r="AD24" s="47"/>
      <c r="AE24" s="46"/>
      <c r="AF24" s="43"/>
      <c r="AG24" s="43"/>
      <c r="AH24" s="43"/>
      <c r="AI24" s="43"/>
      <c r="AJ24" s="43"/>
      <c r="AK24" s="43"/>
      <c r="AL24" s="43"/>
      <c r="AM24" s="43"/>
      <c r="AN24" s="45"/>
      <c r="AO24" s="48"/>
    </row>
    <row r="25" spans="1:257" s="59" customFormat="1" ht="67.5">
      <c r="A25" s="72">
        <v>50203990</v>
      </c>
      <c r="B25" s="73" t="s">
        <v>63</v>
      </c>
      <c r="C25" s="74" t="s">
        <v>35</v>
      </c>
      <c r="D25" s="75" t="s">
        <v>41</v>
      </c>
      <c r="E25" s="76" t="s">
        <v>37</v>
      </c>
      <c r="F25" s="76" t="str">
        <f>IF(D25="","",IF((OR(D25=[2]data_validation!A$1,D25=[2]data_validation!A$2)),"Indicate Date","N/A"))</f>
        <v>N/A</v>
      </c>
      <c r="G25" s="73" t="s">
        <v>64</v>
      </c>
      <c r="H25" s="73" t="s">
        <v>64</v>
      </c>
      <c r="I25" s="38" t="s">
        <v>20</v>
      </c>
      <c r="J25" s="77">
        <f t="shared" si="1"/>
        <v>96000</v>
      </c>
      <c r="K25" s="77">
        <f>8000*12</f>
        <v>96000</v>
      </c>
      <c r="L25" s="78">
        <v>0</v>
      </c>
      <c r="M25" s="79" t="s">
        <v>37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5"/>
      <c r="AB25" s="56"/>
      <c r="AC25" s="56"/>
      <c r="AD25" s="57"/>
      <c r="AE25" s="56"/>
      <c r="AF25" s="54"/>
      <c r="AG25" s="54"/>
      <c r="AH25" s="54"/>
      <c r="AI25" s="54"/>
      <c r="AJ25" s="54"/>
      <c r="AK25" s="54"/>
      <c r="AL25" s="54"/>
      <c r="AM25" s="54"/>
      <c r="AN25" s="55"/>
      <c r="AO25" s="58"/>
    </row>
    <row r="26" spans="1:257" s="59" customFormat="1" ht="67.5">
      <c r="A26" s="72">
        <v>50203990</v>
      </c>
      <c r="B26" s="73" t="s">
        <v>65</v>
      </c>
      <c r="C26" s="74" t="s">
        <v>35</v>
      </c>
      <c r="D26" s="75" t="s">
        <v>41</v>
      </c>
      <c r="E26" s="76" t="s">
        <v>37</v>
      </c>
      <c r="F26" s="76" t="str">
        <f>IF(D26="","",IF((OR(D26=[2]data_validation!A$1,D26=[2]data_validation!A$2)),"Indicate Date","N/A"))</f>
        <v>N/A</v>
      </c>
      <c r="G26" s="73" t="s">
        <v>64</v>
      </c>
      <c r="H26" s="73" t="s">
        <v>64</v>
      </c>
      <c r="I26" s="64" t="s">
        <v>66</v>
      </c>
      <c r="J26" s="77">
        <f t="shared" si="1"/>
        <v>3500000</v>
      </c>
      <c r="K26" s="77">
        <v>3500000</v>
      </c>
      <c r="L26" s="78">
        <v>0</v>
      </c>
      <c r="M26" s="79" t="s">
        <v>37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5"/>
      <c r="AB26" s="56"/>
      <c r="AC26" s="56"/>
      <c r="AD26" s="57"/>
      <c r="AE26" s="56"/>
      <c r="AF26" s="54"/>
      <c r="AG26" s="54"/>
      <c r="AH26" s="54"/>
      <c r="AI26" s="54"/>
      <c r="AJ26" s="54"/>
      <c r="AK26" s="54"/>
      <c r="AL26" s="54"/>
      <c r="AM26" s="54"/>
      <c r="AN26" s="55"/>
      <c r="AO26" s="58"/>
    </row>
    <row r="27" spans="1:257" s="59" customFormat="1" ht="67.5">
      <c r="A27" s="72">
        <v>50203990</v>
      </c>
      <c r="B27" s="73" t="s">
        <v>67</v>
      </c>
      <c r="C27" s="74" t="s">
        <v>35</v>
      </c>
      <c r="D27" s="75" t="s">
        <v>41</v>
      </c>
      <c r="E27" s="76" t="s">
        <v>37</v>
      </c>
      <c r="F27" s="76" t="str">
        <f>IF(D27="","",IF((OR(D27=[2]data_validation!A$1,D27=[2]data_validation!A$2)),"Indicate Date","N/A"))</f>
        <v>N/A</v>
      </c>
      <c r="G27" s="73" t="s">
        <v>64</v>
      </c>
      <c r="H27" s="73" t="s">
        <v>64</v>
      </c>
      <c r="I27" s="64" t="s">
        <v>66</v>
      </c>
      <c r="J27" s="77">
        <f t="shared" si="1"/>
        <v>1500000</v>
      </c>
      <c r="K27" s="77">
        <v>1500000</v>
      </c>
      <c r="L27" s="78">
        <v>0</v>
      </c>
      <c r="M27" s="79" t="s">
        <v>37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5"/>
      <c r="AB27" s="56"/>
      <c r="AC27" s="56"/>
      <c r="AD27" s="57"/>
      <c r="AE27" s="56"/>
      <c r="AF27" s="54"/>
      <c r="AG27" s="54"/>
      <c r="AH27" s="54"/>
      <c r="AI27" s="54"/>
      <c r="AJ27" s="54"/>
      <c r="AK27" s="54"/>
      <c r="AL27" s="54"/>
      <c r="AM27" s="54"/>
      <c r="AN27" s="55"/>
      <c r="AO27" s="58"/>
    </row>
    <row r="28" spans="1:257" s="59" customFormat="1" ht="67.5">
      <c r="A28" s="72">
        <v>50203990</v>
      </c>
      <c r="B28" s="73" t="s">
        <v>68</v>
      </c>
      <c r="C28" s="74" t="s">
        <v>35</v>
      </c>
      <c r="D28" s="35" t="s">
        <v>47</v>
      </c>
      <c r="E28" s="76" t="s">
        <v>37</v>
      </c>
      <c r="F28" s="76" t="str">
        <f>IF(D28="","",IF((OR(D28=[2]data_validation!A$1,D28=[2]data_validation!A$2)),"Indicate Date","N/A"))</f>
        <v>N/A</v>
      </c>
      <c r="G28" s="73" t="s">
        <v>64</v>
      </c>
      <c r="H28" s="73" t="s">
        <v>64</v>
      </c>
      <c r="I28" s="64" t="s">
        <v>66</v>
      </c>
      <c r="J28" s="77">
        <f t="shared" si="1"/>
        <v>1500000</v>
      </c>
      <c r="K28" s="77">
        <v>1500000</v>
      </c>
      <c r="L28" s="78">
        <v>0</v>
      </c>
      <c r="M28" s="79" t="s">
        <v>37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5"/>
      <c r="AB28" s="56"/>
      <c r="AC28" s="56"/>
      <c r="AD28" s="57"/>
      <c r="AE28" s="56"/>
      <c r="AF28" s="54"/>
      <c r="AG28" s="54"/>
      <c r="AH28" s="54"/>
      <c r="AI28" s="54"/>
      <c r="AJ28" s="54"/>
      <c r="AK28" s="54"/>
      <c r="AL28" s="54"/>
      <c r="AM28" s="54"/>
      <c r="AN28" s="55"/>
      <c r="AO28" s="58"/>
    </row>
    <row r="29" spans="1:257" s="59" customFormat="1" ht="33" customHeight="1">
      <c r="A29" s="49">
        <v>10606010</v>
      </c>
      <c r="B29" s="50" t="s">
        <v>69</v>
      </c>
      <c r="C29" s="51" t="s">
        <v>35</v>
      </c>
      <c r="D29" s="35" t="s">
        <v>70</v>
      </c>
      <c r="E29" s="80" t="s">
        <v>71</v>
      </c>
      <c r="F29" s="81" t="s">
        <v>72</v>
      </c>
      <c r="G29" s="37" t="s">
        <v>73</v>
      </c>
      <c r="H29" s="37" t="s">
        <v>73</v>
      </c>
      <c r="I29" s="64" t="s">
        <v>66</v>
      </c>
      <c r="J29" s="77">
        <f>SUM(K29:L29)</f>
        <v>1500000</v>
      </c>
      <c r="K29" s="77">
        <v>1500000</v>
      </c>
      <c r="L29" s="41"/>
      <c r="M29" s="82"/>
      <c r="N29" s="8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5"/>
      <c r="AC29" s="56"/>
      <c r="AD29" s="56"/>
      <c r="AE29" s="57"/>
      <c r="AF29" s="56"/>
      <c r="AG29" s="54"/>
      <c r="AH29" s="54"/>
      <c r="AI29" s="54"/>
      <c r="AJ29" s="54"/>
      <c r="AK29" s="54"/>
      <c r="AL29" s="54"/>
      <c r="AM29" s="54"/>
      <c r="AN29" s="54"/>
      <c r="AO29" s="55"/>
      <c r="AP29" s="58"/>
    </row>
    <row r="30" spans="1:257" s="84" customFormat="1" ht="21" customHeight="1">
      <c r="J30" s="84" t="s">
        <v>19</v>
      </c>
      <c r="K30" s="85">
        <f>SUM(J8:J29)</f>
        <v>11035900</v>
      </c>
      <c r="L30" s="86"/>
      <c r="IW30"/>
    </row>
    <row r="31" spans="1:257" s="84" customFormat="1" ht="19.5" customHeight="1">
      <c r="K31" s="87"/>
      <c r="L31" s="88"/>
      <c r="IW31"/>
    </row>
    <row r="32" spans="1:257" s="84" customFormat="1" ht="14.25" customHeight="1">
      <c r="B32" s="89" t="s">
        <v>74</v>
      </c>
      <c r="F32" s="89" t="s">
        <v>75</v>
      </c>
      <c r="K32" s="90" t="s">
        <v>76</v>
      </c>
      <c r="L32" s="91"/>
      <c r="IW32"/>
    </row>
    <row r="33" spans="1:257" s="84" customFormat="1" ht="24.75" customHeight="1">
      <c r="A33" s="92"/>
      <c r="B33" s="93"/>
      <c r="E33" s="94"/>
      <c r="J33" s="92"/>
      <c r="K33" s="95"/>
      <c r="L33" s="96"/>
      <c r="IW33"/>
    </row>
    <row r="34" spans="1:257" s="84" customFormat="1" ht="15" customHeight="1">
      <c r="B34" s="97" t="s">
        <v>77</v>
      </c>
      <c r="F34" s="97" t="s">
        <v>78</v>
      </c>
      <c r="K34" s="10" t="s">
        <v>79</v>
      </c>
      <c r="L34" s="98"/>
      <c r="IW34"/>
    </row>
    <row r="35" spans="1:257" s="84" customFormat="1" ht="15" customHeight="1">
      <c r="B35" s="89" t="s">
        <v>83</v>
      </c>
      <c r="E35" s="95"/>
      <c r="F35" s="89" t="s">
        <v>80</v>
      </c>
      <c r="K35" s="89" t="s">
        <v>81</v>
      </c>
      <c r="L35" s="91"/>
      <c r="IW35"/>
    </row>
    <row r="36" spans="1:257" s="84" customFormat="1" ht="14.25" customHeight="1">
      <c r="B36" s="89"/>
      <c r="E36" s="9"/>
      <c r="K36" s="90"/>
      <c r="L36" s="91"/>
      <c r="IW36"/>
    </row>
    <row r="37" spans="1:257" s="84" customFormat="1" ht="24.75" customHeight="1">
      <c r="A37" s="92"/>
      <c r="B37" s="93"/>
      <c r="E37" s="94"/>
      <c r="J37" s="92"/>
      <c r="K37" s="95"/>
      <c r="L37" s="96"/>
      <c r="IW37"/>
    </row>
    <row r="38" spans="1:257" s="84" customFormat="1" ht="15" customHeight="1">
      <c r="B38" s="97"/>
      <c r="K38" s="10"/>
      <c r="L38" s="98"/>
      <c r="IW38"/>
    </row>
    <row r="39" spans="1:257" s="84" customFormat="1" ht="15" customHeight="1">
      <c r="B39" s="89"/>
      <c r="E39" s="95"/>
      <c r="K39" s="89"/>
      <c r="L39" s="91"/>
      <c r="IW39"/>
    </row>
    <row r="40" spans="1:257" s="84" customFormat="1" ht="15" customHeight="1">
      <c r="E40" s="94"/>
      <c r="L40" s="91"/>
      <c r="IW40"/>
    </row>
    <row r="41" spans="1:257" s="84" customFormat="1" ht="12.75" customHeight="1">
      <c r="E41" s="9"/>
      <c r="L41" s="91"/>
      <c r="IW41"/>
    </row>
  </sheetData>
  <sheetProtection formatCells="0" formatColumns="0" formatRows="0" insertColumns="0" insertRows="0" deleteColumns="0" deleteRows="0" sort="0" autoFilter="0"/>
  <mergeCells count="15">
    <mergeCell ref="AE6:AE7"/>
    <mergeCell ref="AF6:AN6"/>
    <mergeCell ref="AO6:AO7"/>
    <mergeCell ref="J6:L6"/>
    <mergeCell ref="M6:M7"/>
    <mergeCell ref="N6:N7"/>
    <mergeCell ref="O6:Z6"/>
    <mergeCell ref="AA6:AA7"/>
    <mergeCell ref="AB6:AD6"/>
    <mergeCell ref="A6:A7"/>
    <mergeCell ref="B6:B7"/>
    <mergeCell ref="C6:C7"/>
    <mergeCell ref="D6:D7"/>
    <mergeCell ref="E6:H6"/>
    <mergeCell ref="I6:I7"/>
  </mergeCells>
  <conditionalFormatting sqref="J10:J11 J13:J23">
    <cfRule type="cellIs" dxfId="37" priority="38" stopIfTrue="1" operator="equal">
      <formula>0</formula>
    </cfRule>
  </conditionalFormatting>
  <conditionalFormatting sqref="K10:N10 L20:Z22 N8:T8 K25:Z25 N23:T23 K11:Z11 A10:D11 AO10:AO11 AE11:AM11 AB11:AC11 K13:Z19 AB13:AC23 AE13:AM23 AO13:AO23 A13:D23">
    <cfRule type="expression" dxfId="36" priority="37" stopIfTrue="1">
      <formula>LEN(TRIM(A8))=0</formula>
    </cfRule>
  </conditionalFormatting>
  <conditionalFormatting sqref="V8:Z8 AB8:AC8 AE8:AM8 AO8 A8 C8">
    <cfRule type="expression" dxfId="35" priority="36" stopIfTrue="1">
      <formula>LEN(TRIM(A8))=0</formula>
    </cfRule>
  </conditionalFormatting>
  <conditionalFormatting sqref="K8">
    <cfRule type="expression" dxfId="34" priority="34" stopIfTrue="1">
      <formula>LEN(TRIM(K8))=0</formula>
    </cfRule>
  </conditionalFormatting>
  <conditionalFormatting sqref="L8 L23">
    <cfRule type="expression" dxfId="33" priority="35" stopIfTrue="1">
      <formula>LEN(TRIM(L8))=0</formula>
    </cfRule>
  </conditionalFormatting>
  <conditionalFormatting sqref="E8:F8 E10:F11 E13:H23">
    <cfRule type="cellIs" dxfId="32" priority="33" stopIfTrue="1" operator="equal">
      <formula>"Indicate Date"</formula>
    </cfRule>
  </conditionalFormatting>
  <conditionalFormatting sqref="W10:X10 Z10 AE10:AL10 V23:Z23 K21:K23 M8 M23">
    <cfRule type="expression" dxfId="31" priority="32" stopIfTrue="1">
      <formula>LEN(TRIM(K8))=0</formula>
    </cfRule>
  </conditionalFormatting>
  <conditionalFormatting sqref="E25:H25">
    <cfRule type="cellIs" dxfId="30" priority="30" stopIfTrue="1" operator="equal">
      <formula>"Indicate Date"</formula>
    </cfRule>
  </conditionalFormatting>
  <conditionalFormatting sqref="J25">
    <cfRule type="cellIs" dxfId="29" priority="31" stopIfTrue="1" operator="equal">
      <formula>0</formula>
    </cfRule>
  </conditionalFormatting>
  <conditionalFormatting sqref="A25:D25 AO25 AB25:AC25 AE25:AM25">
    <cfRule type="expression" dxfId="28" priority="29" stopIfTrue="1">
      <formula>LEN(TRIM(A25))=0</formula>
    </cfRule>
  </conditionalFormatting>
  <conditionalFormatting sqref="K20">
    <cfRule type="expression" dxfId="27" priority="28" stopIfTrue="1">
      <formula>LEN(TRIM(K20))=0</formula>
    </cfRule>
  </conditionalFormatting>
  <conditionalFormatting sqref="B8">
    <cfRule type="expression" dxfId="26" priority="27" stopIfTrue="1">
      <formula>LEN(TRIM(B8))=0</formula>
    </cfRule>
  </conditionalFormatting>
  <conditionalFormatting sqref="D8">
    <cfRule type="expression" dxfId="25" priority="26" stopIfTrue="1">
      <formula>LEN(TRIM(D8))=0</formula>
    </cfRule>
  </conditionalFormatting>
  <conditionalFormatting sqref="K9:Z9">
    <cfRule type="expression" dxfId="24" priority="25" stopIfTrue="1">
      <formula>LEN(TRIM(K9))=0</formula>
    </cfRule>
  </conditionalFormatting>
  <conditionalFormatting sqref="E9:F9">
    <cfRule type="cellIs" dxfId="23" priority="23" stopIfTrue="1" operator="equal">
      <formula>"Indicate Date"</formula>
    </cfRule>
  </conditionalFormatting>
  <conditionalFormatting sqref="J8:J9">
    <cfRule type="cellIs" dxfId="22" priority="24" stopIfTrue="1" operator="equal">
      <formula>0</formula>
    </cfRule>
  </conditionalFormatting>
  <conditionalFormatting sqref="AB9:AC9 AE9:AM9 AO9 A9:D9">
    <cfRule type="expression" dxfId="21" priority="22" stopIfTrue="1">
      <formula>LEN(TRIM(A9))=0</formula>
    </cfRule>
  </conditionalFormatting>
  <conditionalFormatting sqref="J12">
    <cfRule type="cellIs" dxfId="20" priority="21" stopIfTrue="1" operator="equal">
      <formula>0</formula>
    </cfRule>
  </conditionalFormatting>
  <conditionalFormatting sqref="K12:Z12 AB12:AC12 AE12:AM12 AO12 A12:D12">
    <cfRule type="expression" dxfId="19" priority="20" stopIfTrue="1">
      <formula>LEN(TRIM(A12))=0</formula>
    </cfRule>
  </conditionalFormatting>
  <conditionalFormatting sqref="E12:F12">
    <cfRule type="cellIs" dxfId="18" priority="19" stopIfTrue="1" operator="equal">
      <formula>"Indicate Date"</formula>
    </cfRule>
  </conditionalFormatting>
  <conditionalFormatting sqref="J24">
    <cfRule type="cellIs" dxfId="17" priority="18" stopIfTrue="1" operator="equal">
      <formula>0</formula>
    </cfRule>
  </conditionalFormatting>
  <conditionalFormatting sqref="N24:T24 AB24:AC24 AE24:AM24 AO24 A24:D24">
    <cfRule type="expression" dxfId="16" priority="17" stopIfTrue="1">
      <formula>LEN(TRIM(A24))=0</formula>
    </cfRule>
  </conditionalFormatting>
  <conditionalFormatting sqref="L24">
    <cfRule type="expression" dxfId="15" priority="16" stopIfTrue="1">
      <formula>LEN(TRIM(L24))=0</formula>
    </cfRule>
  </conditionalFormatting>
  <conditionalFormatting sqref="E24:H24">
    <cfRule type="cellIs" dxfId="14" priority="15" stopIfTrue="1" operator="equal">
      <formula>"Indicate Date"</formula>
    </cfRule>
  </conditionalFormatting>
  <conditionalFormatting sqref="V24:Z24 K24 M24">
    <cfRule type="expression" dxfId="13" priority="14" stopIfTrue="1">
      <formula>LEN(TRIM(K24))=0</formula>
    </cfRule>
  </conditionalFormatting>
  <conditionalFormatting sqref="I26:I27 I29">
    <cfRule type="cellIs" dxfId="12" priority="12" stopIfTrue="1" operator="equal">
      <formula>"Indicate Date"</formula>
    </cfRule>
  </conditionalFormatting>
  <conditionalFormatting sqref="E26:H27">
    <cfRule type="cellIs" dxfId="11" priority="10" stopIfTrue="1" operator="equal">
      <formula>"Indicate Date"</formula>
    </cfRule>
  </conditionalFormatting>
  <conditionalFormatting sqref="J26:J27">
    <cfRule type="cellIs" dxfId="10" priority="11" stopIfTrue="1" operator="equal">
      <formula>0</formula>
    </cfRule>
  </conditionalFormatting>
  <conditionalFormatting sqref="G29:H29">
    <cfRule type="cellIs" dxfId="9" priority="6" stopIfTrue="1" operator="equal">
      <formula>"Indicate Date"</formula>
    </cfRule>
  </conditionalFormatting>
  <conditionalFormatting sqref="E29">
    <cfRule type="cellIs" dxfId="8" priority="5" stopIfTrue="1" operator="equal">
      <formula>"Indicate Date"</formula>
    </cfRule>
  </conditionalFormatting>
  <conditionalFormatting sqref="I28">
    <cfRule type="cellIs" dxfId="7" priority="4" stopIfTrue="1" operator="equal">
      <formula>"Indicate Date"</formula>
    </cfRule>
  </conditionalFormatting>
  <conditionalFormatting sqref="E28:H28">
    <cfRule type="cellIs" dxfId="6" priority="2" stopIfTrue="1" operator="equal">
      <formula>"Indicate Date"</formula>
    </cfRule>
  </conditionalFormatting>
  <conditionalFormatting sqref="J28:J29">
    <cfRule type="cellIs" dxfId="5" priority="3" stopIfTrue="1" operator="equal">
      <formula>0</formula>
    </cfRule>
  </conditionalFormatting>
  <conditionalFormatting sqref="D28">
    <cfRule type="expression" dxfId="4" priority="1" stopIfTrue="1">
      <formula>LEN(TRIM(D28))=0</formula>
    </cfRule>
  </conditionalFormatting>
  <pageMargins left="0.29527559055118113" right="0.15748031496062992" top="0.98425196850393704" bottom="0.39370078740157483" header="0.55118110236220474" footer="0.19685039370078741"/>
  <pageSetup paperSize="256" scale="85" fitToWidth="0" fitToHeight="0" pageOrder="overThenDown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stopIfTrue="1" id="{6B920008-F70E-4D9B-834F-04B2BD7D8BE0}">
            <xm:f>LEN(TRIM('\Users\Ryzen3\Desktop\APP 2022\APP 2022\[2022 APP-NON CSE -  ROMTTAC GPBB FORMAT INDICATIVE.xlsx]APP 2022'!#REF!))=0</xm:f>
            <x14:dxf>
              <font>
                <color rgb="FF000000"/>
              </font>
              <fill>
                <patternFill patternType="solid">
                  <fgColor rgb="FFFF6600"/>
                  <bgColor rgb="FFFF6600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9" stopIfTrue="1" id="{84DB0621-A452-4C1C-84BC-F24F915543CB}">
            <xm:f>LEN(TRIM('\Users\Ryzen3\Desktop\APP 2022\APP 2022\[2022 APP-NON CSE -  ROMTTAC GPBB FORMAT INDICATIVE.xlsx]APP 2022'!#REF!))=0</xm:f>
            <x14:dxf>
              <font>
                <color rgb="FF000000"/>
              </font>
              <fill>
                <patternFill patternType="solid">
                  <fgColor rgb="FFFF6600"/>
                  <bgColor rgb="FFFF6600"/>
                </patternFill>
              </fill>
            </x14:dxf>
          </x14:cfRule>
          <xm:sqref>A26:D27 K26:Z28 A28:C28 AO26:AO28 AB26:AC28 AE26:AM28</xm:sqref>
        </x14:conditionalFormatting>
        <x14:conditionalFormatting xmlns:xm="http://schemas.microsoft.com/office/excel/2006/main">
          <x14:cfRule type="expression" priority="8" stopIfTrue="1" id="{39929634-37A9-4D00-AF73-6232C8F5DAFB}">
            <xm:f>LEN(TRIM('\Users\Ryzen3\Desktop\APP 2022\APP 2022\[2022 APP-NON CSE -  ROMTTAC GPBB FORMAT INDICATIVE.xlsx]APP 2022'!#REF!))=0</xm:f>
            <x14:dxf>
              <font>
                <color rgb="FF000000"/>
              </font>
              <fill>
                <patternFill patternType="solid">
                  <fgColor rgb="FFFF6600"/>
                  <bgColor rgb="FFFF6600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7" stopIfTrue="1" id="{6719AA9A-26D2-4117-B29E-403D8B2063C2}">
            <xm:f>LEN(TRIM('\Users\Ryzen3\Desktop\APP 2022\APP 2022\[2022 APP-NON CSE -  ROMTTAC GPBB FORMAT INDICATIVE.xlsx]APP 2022'!#REF!))=0</xm:f>
            <x14:dxf>
              <font>
                <color rgb="FF000000"/>
              </font>
              <fill>
                <patternFill patternType="solid">
                  <fgColor rgb="FFFF6600"/>
                  <bgColor rgb="FFFF6600"/>
                </patternFill>
              </fill>
            </x14:dxf>
          </x14:cfRule>
          <xm:sqref>AC29:AD29 AF29:AN29 AP29 A29:D29 N29:AA29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[1]data_validation!#REF!</xm:f>
          </x14:formula1>
          <xm:sqref>D42:D210 E38:E39 D5:D7 D29:D31 E34:E35</xm:sqref>
        </x14:dataValidation>
        <x14:dataValidation type="list" allowBlank="1">
          <x14:formula1>
            <xm:f>[1]data_validation!#REF!</xm:f>
          </x14:formula1>
          <xm:sqref>J210</xm:sqref>
        </x14:dataValidation>
        <x14:dataValidation type="list" allowBlank="1" showErrorMessage="1">
          <x14:formula1>
            <xm:f>[1]data_validation!#REF!</xm:f>
          </x14:formula1>
          <xm:sqref>J42:J209 I6:I7 J5 J30:J31</xm:sqref>
        </x14:dataValidation>
        <x14:dataValidation type="list" allowBlank="1" showErrorMessage="1">
          <x14:formula1>
            <xm:f>[2]data_validation!#REF!</xm:f>
          </x14:formula1>
          <xm:sqref>D8:D28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2023</vt:lpstr>
      <vt:lpstr>'APP 2023'!Print_Area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Ryzen3</dc:creator>
  <cp:lastModifiedBy>Ryzen3</cp:lastModifiedBy>
  <dcterms:created xsi:type="dcterms:W3CDTF">2022-09-28T00:37:04Z</dcterms:created>
  <dcterms:modified xsi:type="dcterms:W3CDTF">2022-09-28T01:56:03Z</dcterms:modified>
</cp:coreProperties>
</file>